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год " sheetId="1" r:id="rId1"/>
  </sheets>
  <definedNames>
    <definedName name="_xlnm.Print_Titles" localSheetId="0">'год '!$6:$9</definedName>
    <definedName name="_xlnm.Print_Area" localSheetId="0">'год '!$A$1:$S$68</definedName>
  </definedNames>
  <calcPr calcId="144525"/>
</workbook>
</file>

<file path=xl/calcChain.xml><?xml version="1.0" encoding="utf-8"?>
<calcChain xmlns="http://schemas.openxmlformats.org/spreadsheetml/2006/main">
  <c r="R60" i="1" l="1"/>
  <c r="Q60" i="1"/>
  <c r="P60" i="1"/>
  <c r="O60" i="1"/>
  <c r="M60" i="1"/>
  <c r="L60" i="1"/>
  <c r="K60" i="1"/>
  <c r="J60" i="1"/>
  <c r="Y60" i="1" s="1"/>
  <c r="H60" i="1"/>
  <c r="G60" i="1"/>
  <c r="F60" i="1"/>
  <c r="E60" i="1"/>
  <c r="Y59" i="1"/>
  <c r="X59" i="1"/>
  <c r="W59" i="1"/>
  <c r="V59" i="1"/>
  <c r="U59" i="1"/>
  <c r="N59" i="1"/>
  <c r="I59" i="1"/>
  <c r="D59" i="1"/>
  <c r="Y58" i="1"/>
  <c r="X58" i="1"/>
  <c r="W58" i="1"/>
  <c r="V58" i="1"/>
  <c r="U58" i="1"/>
  <c r="N58" i="1"/>
  <c r="T58" i="1" s="1"/>
  <c r="I58" i="1"/>
  <c r="D58" i="1"/>
  <c r="Y57" i="1"/>
  <c r="X57" i="1"/>
  <c r="W57" i="1"/>
  <c r="V57" i="1"/>
  <c r="U57" i="1"/>
  <c r="N57" i="1"/>
  <c r="I57" i="1"/>
  <c r="D57" i="1"/>
  <c r="Y56" i="1"/>
  <c r="X56" i="1"/>
  <c r="W56" i="1"/>
  <c r="V56" i="1"/>
  <c r="U56" i="1"/>
  <c r="N56" i="1"/>
  <c r="I56" i="1"/>
  <c r="D56" i="1"/>
  <c r="Y55" i="1"/>
  <c r="X55" i="1"/>
  <c r="W55" i="1"/>
  <c r="V55" i="1"/>
  <c r="U55" i="1"/>
  <c r="N55" i="1"/>
  <c r="I55" i="1"/>
  <c r="D55" i="1"/>
  <c r="Y54" i="1"/>
  <c r="X54" i="1"/>
  <c r="W54" i="1"/>
  <c r="V54" i="1"/>
  <c r="U54" i="1"/>
  <c r="N54" i="1"/>
  <c r="I54" i="1"/>
  <c r="D54" i="1"/>
  <c r="Y53" i="1"/>
  <c r="X53" i="1"/>
  <c r="W53" i="1"/>
  <c r="V53" i="1"/>
  <c r="U53" i="1"/>
  <c r="N53" i="1"/>
  <c r="I53" i="1"/>
  <c r="D53" i="1"/>
  <c r="Y52" i="1"/>
  <c r="X52" i="1"/>
  <c r="W52" i="1"/>
  <c r="V52" i="1"/>
  <c r="U52" i="1"/>
  <c r="N52" i="1"/>
  <c r="I52" i="1"/>
  <c r="D52" i="1"/>
  <c r="Y51" i="1"/>
  <c r="X51" i="1"/>
  <c r="W51" i="1"/>
  <c r="V51" i="1"/>
  <c r="U51" i="1"/>
  <c r="N51" i="1"/>
  <c r="I51" i="1"/>
  <c r="D51" i="1"/>
  <c r="Y50" i="1"/>
  <c r="X50" i="1"/>
  <c r="W50" i="1"/>
  <c r="V50" i="1"/>
  <c r="U50" i="1"/>
  <c r="N50" i="1"/>
  <c r="I50" i="1"/>
  <c r="D50" i="1"/>
  <c r="Y49" i="1"/>
  <c r="X49" i="1"/>
  <c r="W49" i="1"/>
  <c r="V49" i="1"/>
  <c r="U49" i="1"/>
  <c r="N49" i="1"/>
  <c r="I49" i="1"/>
  <c r="D49" i="1"/>
  <c r="Y48" i="1"/>
  <c r="X48" i="1"/>
  <c r="W48" i="1"/>
  <c r="V48" i="1"/>
  <c r="U48" i="1"/>
  <c r="N48" i="1"/>
  <c r="I48" i="1"/>
  <c r="D48" i="1"/>
  <c r="Y47" i="1"/>
  <c r="X47" i="1"/>
  <c r="W47" i="1"/>
  <c r="V47" i="1"/>
  <c r="U47" i="1"/>
  <c r="N47" i="1"/>
  <c r="I47" i="1"/>
  <c r="D47" i="1"/>
  <c r="Y46" i="1"/>
  <c r="X46" i="1"/>
  <c r="W46" i="1"/>
  <c r="V46" i="1"/>
  <c r="U46" i="1"/>
  <c r="N46" i="1"/>
  <c r="I46" i="1"/>
  <c r="D46" i="1"/>
  <c r="Y45" i="1"/>
  <c r="X45" i="1"/>
  <c r="W45" i="1"/>
  <c r="V45" i="1"/>
  <c r="U45" i="1"/>
  <c r="N45" i="1"/>
  <c r="I45" i="1"/>
  <c r="D45" i="1"/>
  <c r="Y44" i="1"/>
  <c r="X44" i="1"/>
  <c r="W44" i="1"/>
  <c r="V44" i="1"/>
  <c r="U44" i="1"/>
  <c r="N44" i="1"/>
  <c r="I44" i="1"/>
  <c r="D44" i="1"/>
  <c r="Y43" i="1"/>
  <c r="X43" i="1"/>
  <c r="W43" i="1"/>
  <c r="V43" i="1"/>
  <c r="U43" i="1"/>
  <c r="N43" i="1"/>
  <c r="I43" i="1"/>
  <c r="D43" i="1"/>
  <c r="Y42" i="1"/>
  <c r="X42" i="1"/>
  <c r="W42" i="1"/>
  <c r="V42" i="1"/>
  <c r="U42" i="1"/>
  <c r="N42" i="1"/>
  <c r="I42" i="1"/>
  <c r="D42" i="1"/>
  <c r="Y41" i="1"/>
  <c r="X41" i="1"/>
  <c r="W41" i="1"/>
  <c r="V41" i="1"/>
  <c r="U41" i="1"/>
  <c r="N41" i="1"/>
  <c r="I41" i="1"/>
  <c r="D41" i="1"/>
  <c r="Y40" i="1"/>
  <c r="X40" i="1"/>
  <c r="W40" i="1"/>
  <c r="V40" i="1"/>
  <c r="U40" i="1"/>
  <c r="N40" i="1"/>
  <c r="I40" i="1"/>
  <c r="D40" i="1"/>
  <c r="Y39" i="1"/>
  <c r="X39" i="1"/>
  <c r="W39" i="1"/>
  <c r="V39" i="1"/>
  <c r="U39" i="1"/>
  <c r="N39" i="1"/>
  <c r="I39" i="1"/>
  <c r="D39" i="1"/>
  <c r="Y38" i="1"/>
  <c r="X38" i="1"/>
  <c r="W38" i="1"/>
  <c r="V38" i="1"/>
  <c r="U38" i="1"/>
  <c r="N38" i="1"/>
  <c r="I38" i="1"/>
  <c r="D38" i="1"/>
  <c r="Y37" i="1"/>
  <c r="X37" i="1"/>
  <c r="W37" i="1"/>
  <c r="V37" i="1"/>
  <c r="U37" i="1"/>
  <c r="N37" i="1"/>
  <c r="I37" i="1"/>
  <c r="D37" i="1"/>
  <c r="Y36" i="1"/>
  <c r="X36" i="1"/>
  <c r="W36" i="1"/>
  <c r="V36" i="1"/>
  <c r="U36" i="1"/>
  <c r="N36" i="1"/>
  <c r="I36" i="1"/>
  <c r="D36" i="1"/>
  <c r="Y35" i="1"/>
  <c r="X35" i="1"/>
  <c r="W35" i="1"/>
  <c r="V35" i="1"/>
  <c r="U35" i="1"/>
  <c r="N35" i="1"/>
  <c r="I35" i="1"/>
  <c r="D35" i="1"/>
  <c r="Y34" i="1"/>
  <c r="X34" i="1"/>
  <c r="W34" i="1"/>
  <c r="V34" i="1"/>
  <c r="U34" i="1"/>
  <c r="N34" i="1"/>
  <c r="I34" i="1"/>
  <c r="D34" i="1"/>
  <c r="Y33" i="1"/>
  <c r="X33" i="1"/>
  <c r="W33" i="1"/>
  <c r="V33" i="1"/>
  <c r="U33" i="1"/>
  <c r="N33" i="1"/>
  <c r="I33" i="1"/>
  <c r="D33" i="1"/>
  <c r="Y32" i="1"/>
  <c r="X32" i="1"/>
  <c r="W32" i="1"/>
  <c r="V32" i="1"/>
  <c r="U32" i="1"/>
  <c r="N32" i="1"/>
  <c r="I32" i="1"/>
  <c r="D32" i="1"/>
  <c r="Y31" i="1"/>
  <c r="X31" i="1"/>
  <c r="W31" i="1"/>
  <c r="V31" i="1"/>
  <c r="U31" i="1"/>
  <c r="N31" i="1"/>
  <c r="I31" i="1"/>
  <c r="D31" i="1"/>
  <c r="Y30" i="1"/>
  <c r="X30" i="1"/>
  <c r="W30" i="1"/>
  <c r="V30" i="1"/>
  <c r="U30" i="1"/>
  <c r="N30" i="1"/>
  <c r="I30" i="1"/>
  <c r="D30" i="1"/>
  <c r="Y29" i="1"/>
  <c r="X29" i="1"/>
  <c r="W29" i="1"/>
  <c r="V29" i="1"/>
  <c r="U29" i="1"/>
  <c r="N29" i="1"/>
  <c r="I29" i="1"/>
  <c r="D29" i="1"/>
  <c r="Y28" i="1"/>
  <c r="X28" i="1"/>
  <c r="W28" i="1"/>
  <c r="V28" i="1"/>
  <c r="U28" i="1"/>
  <c r="N28" i="1"/>
  <c r="I28" i="1"/>
  <c r="D28" i="1"/>
  <c r="Y27" i="1"/>
  <c r="X27" i="1"/>
  <c r="W27" i="1"/>
  <c r="V27" i="1"/>
  <c r="U27" i="1"/>
  <c r="N27" i="1"/>
  <c r="I27" i="1"/>
  <c r="D27" i="1"/>
  <c r="Y26" i="1"/>
  <c r="X26" i="1"/>
  <c r="W26" i="1"/>
  <c r="V26" i="1"/>
  <c r="U26" i="1"/>
  <c r="N26" i="1"/>
  <c r="I26" i="1"/>
  <c r="D26" i="1"/>
  <c r="Y25" i="1"/>
  <c r="X25" i="1"/>
  <c r="W25" i="1"/>
  <c r="V25" i="1"/>
  <c r="U25" i="1"/>
  <c r="N25" i="1"/>
  <c r="I25" i="1"/>
  <c r="D25" i="1"/>
  <c r="Y24" i="1"/>
  <c r="X24" i="1"/>
  <c r="W24" i="1"/>
  <c r="V24" i="1"/>
  <c r="U24" i="1"/>
  <c r="N24" i="1"/>
  <c r="I24" i="1"/>
  <c r="D24" i="1"/>
  <c r="Y23" i="1"/>
  <c r="X23" i="1"/>
  <c r="W23" i="1"/>
  <c r="V23" i="1"/>
  <c r="U23" i="1"/>
  <c r="N23" i="1"/>
  <c r="I23" i="1"/>
  <c r="D23" i="1"/>
  <c r="Y22" i="1"/>
  <c r="X22" i="1"/>
  <c r="W22" i="1"/>
  <c r="V22" i="1"/>
  <c r="U22" i="1"/>
  <c r="N22" i="1"/>
  <c r="I22" i="1"/>
  <c r="D22" i="1"/>
  <c r="Y21" i="1"/>
  <c r="X21" i="1"/>
  <c r="W21" i="1"/>
  <c r="V21" i="1"/>
  <c r="U21" i="1"/>
  <c r="N21" i="1"/>
  <c r="I21" i="1"/>
  <c r="D21" i="1"/>
  <c r="Y20" i="1"/>
  <c r="X20" i="1"/>
  <c r="W20" i="1"/>
  <c r="V20" i="1"/>
  <c r="U20" i="1"/>
  <c r="N20" i="1"/>
  <c r="I20" i="1"/>
  <c r="D20" i="1"/>
  <c r="Y19" i="1"/>
  <c r="X19" i="1"/>
  <c r="W19" i="1"/>
  <c r="V19" i="1"/>
  <c r="U19" i="1"/>
  <c r="N19" i="1"/>
  <c r="I19" i="1"/>
  <c r="D19" i="1"/>
  <c r="Y18" i="1"/>
  <c r="X18" i="1"/>
  <c r="W18" i="1"/>
  <c r="V18" i="1"/>
  <c r="U18" i="1"/>
  <c r="N18" i="1"/>
  <c r="I18" i="1"/>
  <c r="D18" i="1"/>
  <c r="Y17" i="1"/>
  <c r="X17" i="1"/>
  <c r="W17" i="1"/>
  <c r="V17" i="1"/>
  <c r="U17" i="1"/>
  <c r="N17" i="1"/>
  <c r="I17" i="1"/>
  <c r="D17" i="1"/>
  <c r="Y16" i="1"/>
  <c r="X16" i="1"/>
  <c r="W16" i="1"/>
  <c r="V16" i="1"/>
  <c r="U16" i="1"/>
  <c r="N16" i="1"/>
  <c r="I16" i="1"/>
  <c r="D16" i="1"/>
  <c r="Y15" i="1"/>
  <c r="X15" i="1"/>
  <c r="W15" i="1"/>
  <c r="V15" i="1"/>
  <c r="U15" i="1"/>
  <c r="N15" i="1"/>
  <c r="I15" i="1"/>
  <c r="D15" i="1"/>
  <c r="Y14" i="1"/>
  <c r="X14" i="1"/>
  <c r="W14" i="1"/>
  <c r="V14" i="1"/>
  <c r="U14" i="1"/>
  <c r="N14" i="1"/>
  <c r="I14" i="1"/>
  <c r="D14" i="1"/>
  <c r="Y13" i="1"/>
  <c r="X13" i="1"/>
  <c r="W13" i="1"/>
  <c r="V13" i="1"/>
  <c r="U13" i="1"/>
  <c r="N13" i="1"/>
  <c r="I13" i="1"/>
  <c r="D13" i="1"/>
  <c r="X12" i="1"/>
  <c r="W12" i="1"/>
  <c r="V12" i="1"/>
  <c r="U12" i="1"/>
  <c r="N12" i="1"/>
  <c r="I12" i="1"/>
  <c r="D12" i="1"/>
  <c r="R11" i="1"/>
  <c r="Q11" i="1"/>
  <c r="P11" i="1"/>
  <c r="O11" i="1"/>
  <c r="I60" i="1" l="1"/>
  <c r="T14" i="1"/>
  <c r="T16" i="1"/>
  <c r="T18" i="1"/>
  <c r="T20" i="1"/>
  <c r="T22" i="1"/>
  <c r="T24" i="1"/>
  <c r="T26" i="1"/>
  <c r="T28" i="1"/>
  <c r="T30" i="1"/>
  <c r="T32" i="1"/>
  <c r="T34" i="1"/>
  <c r="T36" i="1"/>
  <c r="T38" i="1"/>
  <c r="T40" i="1"/>
  <c r="T42" i="1"/>
  <c r="T44" i="1"/>
  <c r="T46" i="1"/>
  <c r="T48" i="1"/>
  <c r="T50" i="1"/>
  <c r="T52" i="1"/>
  <c r="T54" i="1"/>
  <c r="T56" i="1"/>
  <c r="D60" i="1"/>
  <c r="N60" i="1"/>
  <c r="T60" i="1" s="1"/>
  <c r="T13" i="1"/>
  <c r="T15" i="1"/>
  <c r="T17" i="1"/>
  <c r="T19" i="1"/>
  <c r="T21" i="1"/>
  <c r="T23" i="1"/>
  <c r="T25" i="1"/>
  <c r="T27" i="1"/>
  <c r="T29" i="1"/>
  <c r="T31" i="1"/>
  <c r="T33" i="1"/>
  <c r="T35" i="1"/>
  <c r="T37" i="1"/>
  <c r="T39" i="1"/>
  <c r="T41" i="1"/>
  <c r="T43" i="1"/>
  <c r="T45" i="1"/>
  <c r="T47" i="1"/>
  <c r="T49" i="1"/>
  <c r="T51" i="1"/>
  <c r="T53" i="1"/>
  <c r="T55" i="1"/>
  <c r="T57" i="1"/>
  <c r="T59" i="1"/>
  <c r="V60" i="1"/>
  <c r="X60" i="1"/>
  <c r="U60" i="1"/>
  <c r="W60" i="1"/>
  <c r="N11" i="1"/>
  <c r="T12" i="1"/>
</calcChain>
</file>

<file path=xl/sharedStrings.xml><?xml version="1.0" encoding="utf-8"?>
<sst xmlns="http://schemas.openxmlformats.org/spreadsheetml/2006/main" count="181" uniqueCount="167">
  <si>
    <t xml:space="preserve">Отчет о реализации муниципальных программ в 2021 году </t>
  </si>
  <si>
    <t>(по состоянию на 01.01.2022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</si>
  <si>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</si>
  <si>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</si>
  <si>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</si>
  <si>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</si>
  <si>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Комментарий (заполняется в случае неосвоения федеральных средств)</t>
  </si>
  <si>
    <t xml:space="preserve">Предусмотрено программой на 2021 год </t>
  </si>
  <si>
    <t>Предусмотрено сводной бюджетной росписью на 2021 год</t>
  </si>
  <si>
    <t xml:space="preserve">Исполнено в 2021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</si>
  <si>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</si>
  <si>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</si>
  <si>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</si>
  <si>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</si>
  <si>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</si>
  <si>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</si>
  <si>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освоения в 2021 году (от сводной бюджетной росписи)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</si>
  <si>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</si>
  <si>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</si>
  <si>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 Постановление Администрации города от 30.06.2020 № 493 «О внесении изменений в постановление Администрации от 07.12.2018 № 1249». Постановление Администрации города от 30.12.2021 № 1424 «О внесении изменений в постановление Администрации от 07.12.2018 № 1249»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</si>
  <si>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</si>
  <si>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</si>
  <si>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 xml:space="preserve">Процент освоения федеральных средств - 99,3  % (318,7 тыс.руб. - экономия при проведении процедур закупок).                                                                        </t>
  </si>
  <si>
    <t>1.2.</t>
  </si>
  <si>
    <t>Оплата отпусков и выплата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 в рамах подпрограммы  «Кадровое обеспечение системы здравоохранения»</t>
  </si>
  <si>
    <t xml:space="preserve">Процент освоения федеральных средств - 98,5 %. (8,2 тыс. руб. - в связи с отсутствием  фактических затрат по стимулирующим выплатам)     </t>
  </si>
  <si>
    <t>1.3.</t>
  </si>
  <si>
    <t>Осуществление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 в рамах подпрограммы  «Кадровое обеспечение системы здравоохранения»</t>
  </si>
  <si>
    <t>Процент освоения федеральных средств - 34,1 %. Средства выделены распоряжением Правительства Ростовской области от 21.09.2021 № 812 "О распределении средств".  Средства освоены в соответствии с законченными случаями вакцинации, внесенными в Федеральный регистр вакцинированных, из расчета 200 рублей за каждый законченный случай вакцинации.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</si>
  <si>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</si>
  <si>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</si>
  <si>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Постановление Администрации города от 30.12.2021 № 1439 «О внесении изменений в постановление Администрации от 07.12.2018 № 1227»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</si>
  <si>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</si>
  <si>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</si>
  <si>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Процент освоения федеральных средств - 84,5 %. 
Федеральные средства не освоены в связи с уточнением операций на выплату отпускных педагогическим работникам  согласно письма минобра РО № 24/5.2-19026 от 02.12.2021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</si>
  <si>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</si>
  <si>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</si>
  <si>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- 84,0 %. Федеральные средства не  освоены в полном объеме, в связи с ежемесячным осуществлением расходов и фактической посещаемостью детей.</t>
  </si>
  <si>
    <t>2.3.</t>
  </si>
  <si>
    <t>Субвенция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</t>
  </si>
  <si>
    <t xml:space="preserve">Процент освоения федеральных средств - 100 %. </t>
  </si>
  <si>
    <t>3.</t>
  </si>
  <si>
    <t>Муниципальная программа города Новошахтинска «Молодёжная политика и социальная активность»</t>
  </si>
  <si>
    <t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30.03.2020 № 275 «О внесении изменений в постановление Администрации города от 07.12.2018 № 1245».                                                   Постановление Администрации города от 23.07.2021 № 776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30.12.2021 № 1435 «О внесении изменений в постановление Администрации города от 07.12.2018 № 1245»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</si>
  <si>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</si>
  <si>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</si>
  <si>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Постановление Администрации города от 30.12.2021 № 1434 «О внесении изменений в постановление Администрации города от 07.12.2018 № 1238».
</t>
  </si>
  <si>
    <t>4.1.</t>
  </si>
  <si>
    <t>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</t>
  </si>
  <si>
    <t>Процент освоения федеральных средств - 100,0 %.</t>
  </si>
  <si>
    <t>4.2.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</si>
  <si>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</si>
  <si>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 96,7 %, в связи с тем что выплаты имеют заявительный характер.</t>
  </si>
  <si>
    <t>4.3.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</si>
  <si>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</si>
  <si>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4.4.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</si>
  <si>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</si>
  <si>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Процент освоения федеральных средств - 81,1 %, в связи с тем что выплаты имеют заявительный характер. </t>
  </si>
  <si>
    <t>4.5.</t>
  </si>
  <si>
    <t>Предоставление мер социальной поддержки в виде ежемесячной выплаты в связи с рождением (усыновлением) первого ребенка</t>
  </si>
  <si>
    <t>Процент освоения федеральных средств - 99,7 %, в связи с тем что выплаты имеют заявительный характер.</t>
  </si>
  <si>
    <t>4.6.</t>
  </si>
  <si>
    <t>Выплаты государственных пособий лицам, не подлежащим обязательному социальному страхованию на случай временной нетрудоспособности, в связи с материнством и лицам, уволенным в связи с ликвидацией организаций</t>
  </si>
  <si>
    <t xml:space="preserve">Процент освоения федеральных средств - 99,1 %, в связи с тем что выплаты имеют заявительный характер. </t>
  </si>
  <si>
    <t>4.7.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</si>
  <si>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</si>
  <si>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4.8.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</si>
  <si>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</si>
  <si>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 xml:space="preserve">Процент освоения федеральных средств - 100,0  %.  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</si>
  <si>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</si>
  <si>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</si>
  <si>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30.12.2021 № 1436 «О внесении изменений в постановление Администрации города от 07.12.2018 № 1239»</t>
  </si>
  <si>
    <t>5.1.</t>
  </si>
  <si>
    <t>Компенсация страховых премий по договору обязательного страхования гражданской ответственности владельцев транспортных средств</t>
  </si>
  <si>
    <t>Процент освоения федеральных средств - 61,7 %, в связи с тем что выплаты имеют заявительный характер.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</si>
  <si>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</si>
  <si>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</si>
  <si>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Постановление Администрации города от 30.12.2021 № 1429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</si>
  <si>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</si>
  <si>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</si>
  <si>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- 100,0 %.  </t>
  </si>
  <si>
    <t>6.2.</t>
  </si>
  <si>
    <t>Субсидия на  обеспечение жильем отдельных категорий граждан (единовременная денежная выплата на строительство или приобретение жилого  помещения (субсидия)</t>
  </si>
  <si>
    <t xml:space="preserve">Процент освоения федеральных средств - 96,6 %, в связи с фактически произведенными затратами (по фактически сложившейся потребности) в соответствии с заключенными муниципальными контрактами.  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</si>
  <si>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</si>
  <si>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</si>
  <si>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30.12.2021 № 1441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</si>
  <si>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</si>
  <si>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</si>
  <si>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 xml:space="preserve">Процент освоения федеральных средств - 100,0  %. 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</si>
  <si>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</si>
  <si>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</si>
  <si>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 xml:space="preserve">Процент освоения федеральных средств — 100,0  %. </t>
  </si>
  <si>
    <t>7.3.</t>
  </si>
  <si>
    <t>Объект "Реконструкция магистрального водопровода г. Новошахтинска Ростовской области от участка «Водострой» до насосной станции № 2"</t>
  </si>
  <si>
    <t>Процент освоения федеральных средств - 86,7  %.  Экономия от выполненных работ составит 12 364,0 тыс.руб.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</si>
  <si>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</si>
  <si>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</si>
  <si>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30.12.2021  «О внесении изменений в постановление Администрации города от 07.12.2018 № 1250»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</si>
  <si>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</si>
  <si>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</si>
  <si>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Постановление Администрации города от 30.12.2021 № 1431«О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</si>
  <si>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</si>
  <si>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</si>
  <si>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Постановление Администрации города от 30.12.2021 № 1437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</si>
  <si>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</si>
  <si>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</si>
  <si>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30.12.2021 № 1432 «О внесении изменений в постановление Администрации от 23.11.2018 № 1168».</t>
  </si>
  <si>
    <t>11.1.</t>
  </si>
  <si>
    <t>Расходы на осуществление полномочий по подготовке и проведению Всероссийской переписи населения 2020 года</t>
  </si>
  <si>
    <t>Процент освоения федеральных средств — 58,3  %. Не освоены средства федерального бюджета в связи с предоставлением охраняемых помещений для целей проведения Всероссийской переписи населения в безвозмездное пользование. За счет средств субвенции произведена оплата услуг связи, транспортные расходы, возмещение коммунальных расходов.</t>
  </si>
  <si>
    <t>12.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</si>
  <si>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</si>
  <si>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30.12.2021 № 1427 «О внесении изменений в постановление Администрации города от 07.12.2018 № 1248»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</si>
  <si>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</si>
  <si>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</si>
  <si>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                                                    Постановление Администрации города от 30.12.2021 № 1442 «О внесении изменений в постановление Администрации города от 07.12.2018 № 1240».</t>
  </si>
  <si>
    <t>13.1.</t>
  </si>
  <si>
    <t>Объект "Реконструкция пр. Ленина с прилегающей территорией в городе Новошахтинске Ростовской области"</t>
  </si>
  <si>
    <t xml:space="preserve">Процент освоения федеральных средств - 100 %. 
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</si>
  <si>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</si>
  <si>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</si>
  <si>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17.12.2021 № 1359 «О внесении изменений в постановление Администрации города от 07.12.2018 № 1247».
Постановление Администрации города от 30.12.2021 № 1440 «О внесении изменений в постановление Администрации города от 07.12.2018 № 1247».
</t>
  </si>
  <si>
    <t>14.1.</t>
  </si>
  <si>
    <t>Субсидия на создание виртуальных концертных залов в рамках основного мероприятия «Развитие дополнительного образования в сфере культуры»</t>
  </si>
  <si>
    <t>14.2.</t>
  </si>
  <si>
    <t>Субсидия на государственную поддержку отрасли культуры</t>
  </si>
  <si>
    <t xml:space="preserve">Процент освоения федеральных средств - 98,3 %.  (53,4  тыс.руб.- экономия при проведении процедур закупок).                                                                        </t>
  </si>
  <si>
    <t>14.3.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</si>
  <si>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</si>
  <si>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Процент освоения федеральных средств -100,0 %. </t>
  </si>
  <si>
    <t>14.4.</t>
  </si>
  <si>
    <t>Субсидия на государственную  поддержку отрасли культуры за счет средств резервного фонда Правительства Российской Федерации</t>
  </si>
  <si>
    <t xml:space="preserve">Процент освоения федеральных средств - 100,0 %. 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</si>
  <si>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</si>
  <si>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</si>
  <si>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Постановление Администрации города от 31.07.2020 № 588 «О внесении изменений в постановление Администрации города от 30.11.2018 № 1207».                                                      Постановление Администрации города от 30.12.2021 № 1433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</si>
  <si>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</si>
  <si>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</si>
  <si>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30.12.2021 № 1426 «О внесении изменений в постановление Администрации города от 07.12.2018 № 1230».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</si>
  <si>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</si>
  <si>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</si>
  <si>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Постановление Администрации города от 28.05.2020 № 375 «О внесении изменений в постановление Администрации города от 07.12.2018 № 1243».                                                         Постановление Администрации города от 30.12.2021 № 1444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</si>
  <si>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</si>
  <si>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</si>
  <si>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Постановление Администрации города от 17.06.2021 № 620 «О внесении изменений в постановление Администрации города от 07.12.2018 № 1244».                                                  Постановление Администрации города от 30.12.2021 № 1425 «О внесении изменений в постановление Администрации города от 07.12.2018 № 1244»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</si>
  <si>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</si>
  <si>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</si>
  <si>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</si>
  <si>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- 16,6 %., в связи с фактически произведенными затратами (по фактически сложившейся потребности) в соответствии с заключенными муниципальными контрактами.  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</si>
  <si>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</si>
  <si>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</si>
  <si>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Постановление Администрации города от 30.12.2021 № 1428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</si>
  <si>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</si>
  <si>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среды».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</si>
  <si>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30.12.2020 № 1157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30.12.2021 № 1438 «О внесении изменений в постановление Администрации города от 30.11.2017 № 1170».
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</si>
  <si>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</si>
  <si>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</si>
  <si>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Постановление Администрации города от 30.12.2021 № 1443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</si>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</sst>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164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165" fontId="2" fillId="2" borderId="1" xfId="0" applyNumberFormat="1" applyFont="1" applyFill="1" applyBorder="1" applyAlignment="1">
      <alignment horizontal="center" vertical="top"/>
    </xf>
    <xf numFmtId="164" fontId="0" fillId="3" borderId="0" xfId="0" applyNumberFormat="1" applyFill="1" applyAlignment="1">
      <alignment horizontal="center" vertical="top"/>
    </xf>
    <xf numFmtId="165" fontId="0" fillId="3" borderId="0" xfId="0" applyNumberFormat="1" applyFill="1"/>
    <xf numFmtId="0" fontId="0" fillId="3" borderId="0" xfId="0" applyFill="1"/>
    <xf numFmtId="16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 applyAlignment="1">
      <alignment vertical="top"/>
    </xf>
    <xf numFmtId="0" fontId="2" fillId="2" borderId="0" xfId="0" applyFont="1" applyFill="1" applyAlignment="1">
      <alignment wrapText="1"/>
    </xf>
    <xf numFmtId="0" fontId="0" fillId="2" borderId="0" xfId="0" applyFill="1"/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/>
    </xf>
    <xf numFmtId="0" fontId="0" fillId="4" borderId="0" xfId="0" applyFill="1"/>
    <xf numFmtId="165" fontId="2" fillId="5" borderId="1" xfId="0" applyNumberFormat="1" applyFont="1" applyFill="1" applyBorder="1" applyAlignment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justify" vertical="top" wrapText="1"/>
    </xf>
    <xf numFmtId="16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165" fontId="2" fillId="2" borderId="1" xfId="0" applyNumberFormat="1" applyFont="1" applyFill="1" applyBorder="1" applyAlignment="1">
      <alignment vertical="top"/>
    </xf>
    <xf numFmtId="166" fontId="2" fillId="2" borderId="1" xfId="1" applyFont="1" applyFill="1" applyBorder="1" applyAlignment="1">
      <alignment vertical="top"/>
    </xf>
    <xf numFmtId="0" fontId="5" fillId="2" borderId="0" xfId="0" applyFont="1" applyFill="1"/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165" fontId="2" fillId="2" borderId="0" xfId="0" applyNumberFormat="1" applyFont="1" applyFill="1" applyAlignment="1">
      <alignment vertical="top"/>
    </xf>
    <xf numFmtId="165" fontId="2" fillId="2" borderId="0" xfId="0" applyNumberFormat="1" applyFont="1" applyFill="1"/>
    <xf numFmtId="164" fontId="5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view="pageBreakPreview" zoomScale="78" zoomScaleNormal="100" zoomScaleSheetLayoutView="78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N12" sqref="N12"/>
    </sheetView>
  </sheetViews>
  <sheetFormatPr defaultRowHeight="15.6" x14ac:dyDescent="0.3"/>
  <cols>
    <col min="1" max="1" width="8.88671875" style="1" customWidth="1"/>
    <col min="2" max="2" width="25" style="1" customWidth="1"/>
    <col min="3" max="3" width="47.109375" style="1" customWidth="1"/>
    <col min="4" max="4" width="12.5546875" style="1" customWidth="1"/>
    <col min="5" max="5" width="12.44140625" style="1" customWidth="1"/>
    <col min="6" max="6" width="14" style="1" customWidth="1"/>
    <col min="7" max="7" width="12.44140625" style="1" customWidth="1"/>
    <col min="8" max="8" width="12" style="1" customWidth="1"/>
    <col min="9" max="9" width="13.5546875" style="1" customWidth="1"/>
    <col min="10" max="10" width="12.44140625" style="1" customWidth="1"/>
    <col min="11" max="11" width="13.109375" style="1" customWidth="1"/>
    <col min="12" max="12" width="13" style="1" customWidth="1"/>
    <col min="13" max="13" width="12.88671875" style="1" customWidth="1"/>
    <col min="14" max="14" width="14.109375" style="1" customWidth="1"/>
    <col min="15" max="15" width="12.33203125" style="1" customWidth="1"/>
    <col min="16" max="16" width="13" style="1" customWidth="1"/>
    <col min="17" max="17" width="11.6640625" style="1" customWidth="1"/>
    <col min="18" max="18" width="15.33203125" style="1" customWidth="1"/>
    <col min="19" max="19" width="76" style="2" customWidth="1"/>
    <col min="20" max="20" width="17.6640625" style="3" customWidth="1"/>
    <col min="21" max="21" width="10.109375" style="4" bestFit="1" customWidth="1"/>
    <col min="22" max="22" width="12.44140625" style="4" bestFit="1" customWidth="1"/>
    <col min="23" max="23" width="13.5546875" style="5" customWidth="1"/>
    <col min="24" max="24" width="13.44140625" style="6" customWidth="1"/>
    <col min="25" max="25" width="14" style="6" customWidth="1"/>
  </cols>
  <sheetData>
    <row r="1" spans="1:25" ht="6" customHeight="1" x14ac:dyDescent="0.3"/>
    <row r="2" spans="1:25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5" x14ac:dyDescent="0.3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5" x14ac:dyDescent="0.3">
      <c r="A4" s="58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5" ht="9" customHeight="1" x14ac:dyDescent="0.3"/>
    <row r="6" spans="1:25" ht="15.75" customHeight="1" x14ac:dyDescent="0.3">
      <c r="A6" s="59" t="s">
        <v>3</v>
      </c>
      <c r="B6" s="59" t="s">
        <v>4</v>
      </c>
      <c r="C6" s="59" t="s">
        <v>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3" t="s">
        <v>6</v>
      </c>
    </row>
    <row r="7" spans="1:25" ht="15" customHeight="1" x14ac:dyDescent="0.3">
      <c r="A7" s="59"/>
      <c r="B7" s="59"/>
      <c r="C7" s="59"/>
      <c r="D7" s="65" t="s">
        <v>7</v>
      </c>
      <c r="E7" s="65"/>
      <c r="F7" s="65"/>
      <c r="G7" s="65"/>
      <c r="H7" s="65"/>
      <c r="I7" s="65" t="s">
        <v>8</v>
      </c>
      <c r="J7" s="65"/>
      <c r="K7" s="65"/>
      <c r="L7" s="65"/>
      <c r="M7" s="65"/>
      <c r="N7" s="65" t="s">
        <v>9</v>
      </c>
      <c r="O7" s="65"/>
      <c r="P7" s="65"/>
      <c r="Q7" s="65"/>
      <c r="R7" s="65"/>
      <c r="S7" s="64"/>
    </row>
    <row r="8" spans="1:25" ht="15" customHeight="1" x14ac:dyDescent="0.3">
      <c r="A8" s="59"/>
      <c r="B8" s="59"/>
      <c r="C8" s="59"/>
      <c r="D8" s="65" t="s">
        <v>10</v>
      </c>
      <c r="E8" s="65" t="s">
        <v>11</v>
      </c>
      <c r="F8" s="65"/>
      <c r="G8" s="65"/>
      <c r="H8" s="65"/>
      <c r="I8" s="7"/>
      <c r="J8" s="7"/>
      <c r="K8" s="7"/>
      <c r="L8" s="7"/>
      <c r="M8" s="7"/>
      <c r="N8" s="65" t="s">
        <v>10</v>
      </c>
      <c r="O8" s="65" t="s">
        <v>11</v>
      </c>
      <c r="P8" s="65"/>
      <c r="Q8" s="65"/>
      <c r="R8" s="65"/>
      <c r="S8" s="64"/>
    </row>
    <row r="9" spans="1:25" ht="88.5" customHeight="1" x14ac:dyDescent="0.3">
      <c r="A9" s="60"/>
      <c r="B9" s="60"/>
      <c r="C9" s="60"/>
      <c r="D9" s="63"/>
      <c r="E9" s="8" t="s">
        <v>12</v>
      </c>
      <c r="F9" s="8" t="s">
        <v>13</v>
      </c>
      <c r="G9" s="8" t="s">
        <v>14</v>
      </c>
      <c r="H9" s="8" t="s">
        <v>15</v>
      </c>
      <c r="I9" s="9" t="s">
        <v>10</v>
      </c>
      <c r="J9" s="8" t="s">
        <v>12</v>
      </c>
      <c r="K9" s="8" t="s">
        <v>13</v>
      </c>
      <c r="L9" s="8" t="s">
        <v>14</v>
      </c>
      <c r="M9" s="8" t="s">
        <v>15</v>
      </c>
      <c r="N9" s="63"/>
      <c r="O9" s="8" t="s">
        <v>12</v>
      </c>
      <c r="P9" s="8" t="s">
        <v>13</v>
      </c>
      <c r="Q9" s="8" t="s">
        <v>14</v>
      </c>
      <c r="R9" s="8" t="s">
        <v>15</v>
      </c>
      <c r="S9" s="64"/>
    </row>
    <row r="10" spans="1:25" x14ac:dyDescent="0.3">
      <c r="A10" s="10">
        <v>1</v>
      </c>
      <c r="B10" s="10">
        <v>2</v>
      </c>
      <c r="C10" s="1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9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</row>
    <row r="11" spans="1:25" x14ac:dyDescent="0.3">
      <c r="A11" s="66" t="s">
        <v>16</v>
      </c>
      <c r="B11" s="66"/>
      <c r="C11" s="66"/>
      <c r="D11" s="66"/>
      <c r="E11" s="66"/>
      <c r="F11" s="66"/>
      <c r="G11" s="66"/>
      <c r="H11" s="66"/>
      <c r="I11" s="11"/>
      <c r="J11" s="12"/>
      <c r="K11" s="12"/>
      <c r="L11" s="12"/>
      <c r="M11" s="12"/>
      <c r="N11" s="13">
        <f>N60/I60*100</f>
        <v>95.816318924801479</v>
      </c>
      <c r="O11" s="13">
        <f>O60/J60*100</f>
        <v>96.96149580225709</v>
      </c>
      <c r="P11" s="13">
        <f>P60/K60*100</f>
        <v>94.700809459037629</v>
      </c>
      <c r="Q11" s="13">
        <f>Q60/L60*100</f>
        <v>96.064635006572459</v>
      </c>
      <c r="R11" s="13">
        <f>R60/M60*100</f>
        <v>97.935064219869872</v>
      </c>
      <c r="S11" s="14"/>
    </row>
    <row r="12" spans="1:25" s="20" customFormat="1" ht="88.5" customHeight="1" x14ac:dyDescent="0.3">
      <c r="A12" s="15" t="s">
        <v>17</v>
      </c>
      <c r="B12" s="16" t="s">
        <v>18</v>
      </c>
      <c r="C12" s="63" t="s">
        <v>19</v>
      </c>
      <c r="D12" s="17">
        <f>SUM(E12:H12)</f>
        <v>100481.7</v>
      </c>
      <c r="E12" s="17">
        <v>55296.5</v>
      </c>
      <c r="F12" s="17">
        <v>19217.2</v>
      </c>
      <c r="G12" s="17">
        <v>11225.4</v>
      </c>
      <c r="H12" s="17">
        <v>14742.6</v>
      </c>
      <c r="I12" s="17">
        <f>SUM(J12:M12)</f>
        <v>100481.7</v>
      </c>
      <c r="J12" s="17">
        <v>55296.5</v>
      </c>
      <c r="K12" s="17">
        <v>19217.2</v>
      </c>
      <c r="L12" s="17">
        <v>11225.4</v>
      </c>
      <c r="M12" s="17">
        <v>14742.6</v>
      </c>
      <c r="N12" s="17">
        <f>SUM(O12:R12)</f>
        <v>92823.5</v>
      </c>
      <c r="O12" s="17">
        <v>48225</v>
      </c>
      <c r="P12" s="17">
        <v>18904.900000000001</v>
      </c>
      <c r="Q12" s="17">
        <v>10951</v>
      </c>
      <c r="R12" s="17">
        <v>14742.6</v>
      </c>
      <c r="S12" s="16"/>
      <c r="T12" s="18">
        <f>N12/I12*100</f>
        <v>92.378512704303375</v>
      </c>
      <c r="U12" s="18">
        <f>O12/J12*100</f>
        <v>87.211668007920935</v>
      </c>
      <c r="V12" s="18">
        <f>P12/K12*100</f>
        <v>98.374893324729925</v>
      </c>
      <c r="W12" s="18">
        <f>Q12/L12*100</f>
        <v>97.555543677730867</v>
      </c>
      <c r="X12" s="18">
        <f>R12/M12*100</f>
        <v>100</v>
      </c>
      <c r="Y12" s="19"/>
    </row>
    <row r="13" spans="1:25" s="20" customFormat="1" ht="156" x14ac:dyDescent="0.3">
      <c r="A13" s="15" t="s">
        <v>20</v>
      </c>
      <c r="B13" s="21" t="s">
        <v>21</v>
      </c>
      <c r="C13" s="64"/>
      <c r="D13" s="22">
        <f>E13+F13+G13+H13</f>
        <v>46004.3</v>
      </c>
      <c r="E13" s="22">
        <v>44513.8</v>
      </c>
      <c r="F13" s="22">
        <v>1490.5</v>
      </c>
      <c r="G13" s="22">
        <v>0</v>
      </c>
      <c r="H13" s="22">
        <v>0</v>
      </c>
      <c r="I13" s="22">
        <f>J13+K13+L13+M13</f>
        <v>46004.3</v>
      </c>
      <c r="J13" s="22">
        <v>44513.8</v>
      </c>
      <c r="K13" s="22">
        <v>1490.5</v>
      </c>
      <c r="L13" s="22">
        <v>0</v>
      </c>
      <c r="M13" s="22">
        <v>0</v>
      </c>
      <c r="N13" s="22">
        <f>O13+P13+Q13+R13</f>
        <v>45675</v>
      </c>
      <c r="O13" s="22">
        <v>44195.1</v>
      </c>
      <c r="P13" s="22">
        <v>1479.9</v>
      </c>
      <c r="Q13" s="22">
        <v>0</v>
      </c>
      <c r="R13" s="22">
        <v>0</v>
      </c>
      <c r="S13" s="16" t="s">
        <v>22</v>
      </c>
      <c r="T13" s="18">
        <f t="shared" ref="T13:X60" si="0">N13/I13*100</f>
        <v>99.284197346769758</v>
      </c>
      <c r="U13" s="18">
        <f t="shared" si="0"/>
        <v>99.284042252065646</v>
      </c>
      <c r="V13" s="18">
        <f t="shared" si="0"/>
        <v>99.288829251928888</v>
      </c>
      <c r="W13" s="18" t="e">
        <f t="shared" si="0"/>
        <v>#DIV/0!</v>
      </c>
      <c r="X13" s="18" t="e">
        <f t="shared" si="0"/>
        <v>#DIV/0!</v>
      </c>
      <c r="Y13" s="23">
        <f>J13-O13</f>
        <v>318.70000000000437</v>
      </c>
    </row>
    <row r="14" spans="1:25" s="20" customFormat="1" ht="374.4" x14ac:dyDescent="0.3">
      <c r="A14" s="15" t="s">
        <v>23</v>
      </c>
      <c r="B14" s="21" t="s">
        <v>24</v>
      </c>
      <c r="C14" s="64"/>
      <c r="D14" s="22">
        <f>E14+F14+G14+H14</f>
        <v>545.9</v>
      </c>
      <c r="E14" s="22">
        <v>545.9</v>
      </c>
      <c r="F14" s="22">
        <v>0</v>
      </c>
      <c r="G14" s="22">
        <v>0</v>
      </c>
      <c r="H14" s="22">
        <v>0</v>
      </c>
      <c r="I14" s="22">
        <f>J14+K14+L14+M14</f>
        <v>545.9</v>
      </c>
      <c r="J14" s="22">
        <v>545.9</v>
      </c>
      <c r="K14" s="22">
        <v>0</v>
      </c>
      <c r="L14" s="22">
        <v>0</v>
      </c>
      <c r="M14" s="22">
        <v>0</v>
      </c>
      <c r="N14" s="22">
        <f>O14+P14+Q14+R14</f>
        <v>537.70000000000005</v>
      </c>
      <c r="O14" s="22">
        <v>537.70000000000005</v>
      </c>
      <c r="P14" s="22">
        <v>0</v>
      </c>
      <c r="Q14" s="22">
        <v>0</v>
      </c>
      <c r="R14" s="22">
        <v>0</v>
      </c>
      <c r="S14" s="16" t="s">
        <v>25</v>
      </c>
      <c r="T14" s="18">
        <f t="shared" si="0"/>
        <v>98.497893387067236</v>
      </c>
      <c r="U14" s="18">
        <f t="shared" si="0"/>
        <v>98.497893387067236</v>
      </c>
      <c r="V14" s="18" t="e">
        <f t="shared" si="0"/>
        <v>#DIV/0!</v>
      </c>
      <c r="W14" s="18" t="e">
        <f t="shared" si="0"/>
        <v>#DIV/0!</v>
      </c>
      <c r="X14" s="18" t="e">
        <f t="shared" si="0"/>
        <v>#DIV/0!</v>
      </c>
      <c r="Y14" s="23">
        <f t="shared" ref="Y14:Y60" si="1">J14-O14</f>
        <v>8.1999999999999318</v>
      </c>
    </row>
    <row r="15" spans="1:25" s="20" customFormat="1" ht="251.25" customHeight="1" x14ac:dyDescent="0.3">
      <c r="A15" s="15" t="s">
        <v>26</v>
      </c>
      <c r="B15" s="24" t="s">
        <v>27</v>
      </c>
      <c r="C15" s="67"/>
      <c r="D15" s="22">
        <f>E15+F15+G15+H15</f>
        <v>10236.799999999999</v>
      </c>
      <c r="E15" s="22">
        <v>10236.799999999999</v>
      </c>
      <c r="F15" s="22">
        <v>0</v>
      </c>
      <c r="G15" s="22">
        <v>0</v>
      </c>
      <c r="H15" s="22">
        <v>0</v>
      </c>
      <c r="I15" s="22">
        <f>J15+K15+L15+M15</f>
        <v>10236.799999999999</v>
      </c>
      <c r="J15" s="22">
        <v>10236.799999999999</v>
      </c>
      <c r="K15" s="22">
        <v>0</v>
      </c>
      <c r="L15" s="22">
        <v>0</v>
      </c>
      <c r="M15" s="22">
        <v>0</v>
      </c>
      <c r="N15" s="22">
        <f>O15+P15+Q15+R15</f>
        <v>3492.2</v>
      </c>
      <c r="O15" s="22">
        <v>3492.2</v>
      </c>
      <c r="P15" s="22">
        <v>0</v>
      </c>
      <c r="Q15" s="22">
        <v>0</v>
      </c>
      <c r="R15" s="22">
        <v>0</v>
      </c>
      <c r="S15" s="16" t="s">
        <v>28</v>
      </c>
      <c r="T15" s="18">
        <f t="shared" si="0"/>
        <v>34.114176305095341</v>
      </c>
      <c r="U15" s="18">
        <f t="shared" si="0"/>
        <v>34.114176305095341</v>
      </c>
      <c r="V15" s="18" t="e">
        <f t="shared" si="0"/>
        <v>#DIV/0!</v>
      </c>
      <c r="W15" s="18" t="e">
        <f t="shared" si="0"/>
        <v>#DIV/0!</v>
      </c>
      <c r="X15" s="18" t="e">
        <f t="shared" si="0"/>
        <v>#DIV/0!</v>
      </c>
      <c r="Y15" s="23">
        <f t="shared" si="1"/>
        <v>6744.5999999999995</v>
      </c>
    </row>
    <row r="16" spans="1:25" s="25" customFormat="1" ht="111" customHeight="1" x14ac:dyDescent="0.3">
      <c r="A16" s="15" t="s">
        <v>29</v>
      </c>
      <c r="B16" s="16" t="s">
        <v>30</v>
      </c>
      <c r="C16" s="62" t="s">
        <v>31</v>
      </c>
      <c r="D16" s="17">
        <f>SUM(E16:H16)</f>
        <v>1166996.8</v>
      </c>
      <c r="E16" s="17">
        <v>57808.2</v>
      </c>
      <c r="F16" s="17">
        <v>588617.6</v>
      </c>
      <c r="G16" s="17">
        <v>467055.7</v>
      </c>
      <c r="H16" s="17">
        <v>53515.3</v>
      </c>
      <c r="I16" s="17">
        <f t="shared" ref="I16:I59" si="2">SUM(J16:M16)</f>
        <v>1166996.8</v>
      </c>
      <c r="J16" s="17">
        <v>57808.2</v>
      </c>
      <c r="K16" s="17">
        <v>588617.6</v>
      </c>
      <c r="L16" s="17">
        <v>467055.7</v>
      </c>
      <c r="M16" s="17">
        <v>53515.3</v>
      </c>
      <c r="N16" s="17">
        <f t="shared" ref="N16:N59" si="3">SUM(O16:R16)</f>
        <v>1147774.7</v>
      </c>
      <c r="O16" s="17">
        <v>48900.9</v>
      </c>
      <c r="P16" s="17">
        <v>587331.1</v>
      </c>
      <c r="Q16" s="17">
        <v>461023.3</v>
      </c>
      <c r="R16" s="17">
        <v>50519.4</v>
      </c>
      <c r="S16" s="16"/>
      <c r="T16" s="18">
        <f>N16/I16*100</f>
        <v>98.352857522831243</v>
      </c>
      <c r="U16" s="18">
        <f>O16/J16*100</f>
        <v>84.591632328977568</v>
      </c>
      <c r="V16" s="18">
        <f t="shared" si="0"/>
        <v>99.781437048433489</v>
      </c>
      <c r="W16" s="18">
        <f t="shared" si="0"/>
        <v>98.708419573939466</v>
      </c>
      <c r="X16" s="18">
        <f>R16/M16*100</f>
        <v>94.401787899908996</v>
      </c>
      <c r="Y16" s="23">
        <f t="shared" si="1"/>
        <v>8907.2999999999956</v>
      </c>
    </row>
    <row r="17" spans="1:25" s="25" customFormat="1" ht="159.75" customHeight="1" x14ac:dyDescent="0.3">
      <c r="A17" s="15" t="s">
        <v>32</v>
      </c>
      <c r="B17" s="21" t="s">
        <v>33</v>
      </c>
      <c r="C17" s="62"/>
      <c r="D17" s="26">
        <f>E17+F17+G17+H17</f>
        <v>27732.6</v>
      </c>
      <c r="E17" s="26">
        <v>27732.6</v>
      </c>
      <c r="F17" s="26">
        <v>0</v>
      </c>
      <c r="G17" s="26">
        <v>0</v>
      </c>
      <c r="H17" s="26">
        <v>0</v>
      </c>
      <c r="I17" s="17">
        <f>SUM(J17:M17)</f>
        <v>27732.6</v>
      </c>
      <c r="J17" s="26">
        <v>27732.6</v>
      </c>
      <c r="K17" s="26">
        <v>0</v>
      </c>
      <c r="L17" s="26">
        <v>0</v>
      </c>
      <c r="M17" s="26">
        <v>0</v>
      </c>
      <c r="N17" s="17">
        <f t="shared" si="3"/>
        <v>23421.5</v>
      </c>
      <c r="O17" s="26">
        <v>23421.5</v>
      </c>
      <c r="P17" s="26">
        <v>0</v>
      </c>
      <c r="Q17" s="26">
        <v>0</v>
      </c>
      <c r="R17" s="26">
        <v>0</v>
      </c>
      <c r="S17" s="16" t="s">
        <v>34</v>
      </c>
      <c r="T17" s="18">
        <f t="shared" si="0"/>
        <v>84.454757217137953</v>
      </c>
      <c r="U17" s="18">
        <f t="shared" si="0"/>
        <v>84.454757217137953</v>
      </c>
      <c r="V17" s="18" t="e">
        <f t="shared" si="0"/>
        <v>#DIV/0!</v>
      </c>
      <c r="W17" s="18" t="e">
        <f t="shared" si="0"/>
        <v>#DIV/0!</v>
      </c>
      <c r="X17" s="18" t="e">
        <f t="shared" si="0"/>
        <v>#DIV/0!</v>
      </c>
      <c r="Y17" s="23">
        <f t="shared" si="1"/>
        <v>4311.0999999999985</v>
      </c>
    </row>
    <row r="18" spans="1:25" s="25" customFormat="1" ht="156" x14ac:dyDescent="0.3">
      <c r="A18" s="15" t="s">
        <v>35</v>
      </c>
      <c r="B18" s="21" t="s">
        <v>36</v>
      </c>
      <c r="C18" s="62"/>
      <c r="D18" s="26">
        <f>E18+F18+G18+H18</f>
        <v>33034.1</v>
      </c>
      <c r="E18" s="26">
        <v>28739.599999999999</v>
      </c>
      <c r="F18" s="26">
        <v>4294.5</v>
      </c>
      <c r="G18" s="26">
        <v>0</v>
      </c>
      <c r="H18" s="26">
        <v>0</v>
      </c>
      <c r="I18" s="17">
        <f>SUM(J18:M18)</f>
        <v>33034.1</v>
      </c>
      <c r="J18" s="26">
        <v>28739.599999999999</v>
      </c>
      <c r="K18" s="26">
        <v>4294.5</v>
      </c>
      <c r="L18" s="26">
        <v>0</v>
      </c>
      <c r="M18" s="26">
        <v>0</v>
      </c>
      <c r="N18" s="17">
        <f t="shared" si="3"/>
        <v>27751.200000000001</v>
      </c>
      <c r="O18" s="26">
        <v>24143.5</v>
      </c>
      <c r="P18" s="26">
        <v>3607.7</v>
      </c>
      <c r="Q18" s="26">
        <v>0</v>
      </c>
      <c r="R18" s="26">
        <v>0</v>
      </c>
      <c r="S18" s="16" t="s">
        <v>37</v>
      </c>
      <c r="T18" s="18">
        <f t="shared" si="0"/>
        <v>84.007737459170983</v>
      </c>
      <c r="U18" s="18">
        <f t="shared" si="0"/>
        <v>84.00778020570921</v>
      </c>
      <c r="V18" s="18">
        <f t="shared" si="0"/>
        <v>84.007451391314476</v>
      </c>
      <c r="W18" s="18" t="e">
        <f t="shared" si="0"/>
        <v>#DIV/0!</v>
      </c>
      <c r="X18" s="18" t="e">
        <f t="shared" si="0"/>
        <v>#DIV/0!</v>
      </c>
      <c r="Y18" s="23">
        <f t="shared" si="1"/>
        <v>4596.0999999999985</v>
      </c>
    </row>
    <row r="19" spans="1:25" s="25" customFormat="1" ht="156" x14ac:dyDescent="0.3">
      <c r="A19" s="15" t="s">
        <v>38</v>
      </c>
      <c r="B19" s="21" t="s">
        <v>39</v>
      </c>
      <c r="C19" s="62"/>
      <c r="D19" s="26">
        <f>E19+F19+G19+H19</f>
        <v>1336</v>
      </c>
      <c r="E19" s="26">
        <v>1336</v>
      </c>
      <c r="F19" s="26">
        <v>0</v>
      </c>
      <c r="G19" s="26">
        <v>0</v>
      </c>
      <c r="H19" s="26">
        <v>0</v>
      </c>
      <c r="I19" s="17">
        <f>SUM(J19:M19)</f>
        <v>1336</v>
      </c>
      <c r="J19" s="26">
        <v>1336</v>
      </c>
      <c r="K19" s="26">
        <v>0</v>
      </c>
      <c r="L19" s="26">
        <v>0</v>
      </c>
      <c r="M19" s="26">
        <v>0</v>
      </c>
      <c r="N19" s="17">
        <f t="shared" si="3"/>
        <v>1335.9</v>
      </c>
      <c r="O19" s="26">
        <v>1335.9</v>
      </c>
      <c r="P19" s="26">
        <v>0</v>
      </c>
      <c r="Q19" s="26">
        <v>0</v>
      </c>
      <c r="R19" s="26">
        <v>0</v>
      </c>
      <c r="S19" s="16" t="s">
        <v>40</v>
      </c>
      <c r="T19" s="18">
        <f t="shared" si="0"/>
        <v>99.992514970059887</v>
      </c>
      <c r="U19" s="18">
        <f t="shared" si="0"/>
        <v>99.992514970059887</v>
      </c>
      <c r="V19" s="18" t="e">
        <f t="shared" si="0"/>
        <v>#DIV/0!</v>
      </c>
      <c r="W19" s="18" t="e">
        <f t="shared" si="0"/>
        <v>#DIV/0!</v>
      </c>
      <c r="X19" s="18" t="e">
        <f t="shared" si="0"/>
        <v>#DIV/0!</v>
      </c>
      <c r="Y19" s="23">
        <f t="shared" si="1"/>
        <v>9.9999999999909051E-2</v>
      </c>
    </row>
    <row r="20" spans="1:25" s="25" customFormat="1" ht="372" customHeight="1" x14ac:dyDescent="0.3">
      <c r="A20" s="15" t="s">
        <v>41</v>
      </c>
      <c r="B20" s="16" t="s">
        <v>42</v>
      </c>
      <c r="C20" s="27" t="s">
        <v>43</v>
      </c>
      <c r="D20" s="17">
        <f>SUM(E20:H20)</f>
        <v>624.70000000000005</v>
      </c>
      <c r="E20" s="17">
        <v>0</v>
      </c>
      <c r="F20" s="17">
        <v>427.9</v>
      </c>
      <c r="G20" s="17">
        <v>196.8</v>
      </c>
      <c r="H20" s="17">
        <v>0</v>
      </c>
      <c r="I20" s="17">
        <f t="shared" si="2"/>
        <v>624.70000000000005</v>
      </c>
      <c r="J20" s="17">
        <v>0</v>
      </c>
      <c r="K20" s="17">
        <v>427.9</v>
      </c>
      <c r="L20" s="17">
        <v>196.8</v>
      </c>
      <c r="M20" s="17">
        <v>0</v>
      </c>
      <c r="N20" s="17">
        <f t="shared" si="3"/>
        <v>621.70000000000005</v>
      </c>
      <c r="O20" s="17">
        <v>0</v>
      </c>
      <c r="P20" s="17">
        <v>427.8</v>
      </c>
      <c r="Q20" s="17">
        <v>193.9</v>
      </c>
      <c r="R20" s="17">
        <v>0</v>
      </c>
      <c r="S20" s="28"/>
      <c r="T20" s="18">
        <f t="shared" si="0"/>
        <v>99.519769489354886</v>
      </c>
      <c r="U20" s="18" t="e">
        <f t="shared" si="0"/>
        <v>#DIV/0!</v>
      </c>
      <c r="V20" s="18">
        <f t="shared" si="0"/>
        <v>99.976630053750881</v>
      </c>
      <c r="W20" s="18">
        <f t="shared" si="0"/>
        <v>98.526422764227632</v>
      </c>
      <c r="X20" s="18" t="e">
        <f t="shared" si="0"/>
        <v>#DIV/0!</v>
      </c>
      <c r="Y20" s="23">
        <f t="shared" si="1"/>
        <v>0</v>
      </c>
    </row>
    <row r="21" spans="1:25" s="25" customFormat="1" ht="272.25" customHeight="1" x14ac:dyDescent="0.3">
      <c r="A21" s="15" t="s">
        <v>44</v>
      </c>
      <c r="B21" s="16" t="s">
        <v>45</v>
      </c>
      <c r="C21" s="27" t="s">
        <v>46</v>
      </c>
      <c r="D21" s="17">
        <f>SUM(E21:H21)</f>
        <v>967052.90000000014</v>
      </c>
      <c r="E21" s="17">
        <v>522319.5</v>
      </c>
      <c r="F21" s="17">
        <v>414919.8</v>
      </c>
      <c r="G21" s="17">
        <v>12053.3</v>
      </c>
      <c r="H21" s="17">
        <v>17760.3</v>
      </c>
      <c r="I21" s="17">
        <f t="shared" si="2"/>
        <v>967052.90000000014</v>
      </c>
      <c r="J21" s="17">
        <v>522319.5</v>
      </c>
      <c r="K21" s="17">
        <v>414919.8</v>
      </c>
      <c r="L21" s="17">
        <v>12053.3</v>
      </c>
      <c r="M21" s="17">
        <v>17760.3</v>
      </c>
      <c r="N21" s="17">
        <f t="shared" si="3"/>
        <v>965081.10000000009</v>
      </c>
      <c r="O21" s="17">
        <v>521245.5</v>
      </c>
      <c r="P21" s="17">
        <v>414600.9</v>
      </c>
      <c r="Q21" s="17">
        <v>11474.4</v>
      </c>
      <c r="R21" s="17">
        <v>17760.3</v>
      </c>
      <c r="S21" s="16"/>
      <c r="T21" s="18">
        <f t="shared" si="0"/>
        <v>99.796102157389726</v>
      </c>
      <c r="U21" s="18">
        <f t="shared" si="0"/>
        <v>99.794378727962481</v>
      </c>
      <c r="V21" s="18">
        <f t="shared" si="0"/>
        <v>99.923141773422245</v>
      </c>
      <c r="W21" s="18">
        <f t="shared" si="0"/>
        <v>95.197165921365936</v>
      </c>
      <c r="X21" s="18">
        <f t="shared" si="0"/>
        <v>100</v>
      </c>
      <c r="Y21" s="23">
        <f t="shared" si="1"/>
        <v>1074</v>
      </c>
    </row>
    <row r="22" spans="1:25" s="25" customFormat="1" ht="156" x14ac:dyDescent="0.3">
      <c r="A22" s="15" t="s">
        <v>47</v>
      </c>
      <c r="B22" s="21" t="s">
        <v>48</v>
      </c>
      <c r="C22" s="27"/>
      <c r="D22" s="26">
        <f t="shared" ref="D22:D29" si="4">E22+F22+G22+H22</f>
        <v>2201.5</v>
      </c>
      <c r="E22" s="26">
        <v>2201.5</v>
      </c>
      <c r="F22" s="26">
        <v>0</v>
      </c>
      <c r="G22" s="26">
        <v>0</v>
      </c>
      <c r="H22" s="26">
        <v>0</v>
      </c>
      <c r="I22" s="26">
        <f t="shared" ref="I22:I29" si="5">J22+K22+L22+M22</f>
        <v>2201.5</v>
      </c>
      <c r="J22" s="26">
        <v>2201.5</v>
      </c>
      <c r="K22" s="26">
        <v>0</v>
      </c>
      <c r="L22" s="26">
        <v>0</v>
      </c>
      <c r="M22" s="26">
        <v>0</v>
      </c>
      <c r="N22" s="17">
        <f t="shared" si="3"/>
        <v>2201.5</v>
      </c>
      <c r="O22" s="26">
        <v>2201.5</v>
      </c>
      <c r="P22" s="26">
        <v>0</v>
      </c>
      <c r="Q22" s="26">
        <v>0</v>
      </c>
      <c r="R22" s="26">
        <v>0</v>
      </c>
      <c r="S22" s="16" t="s">
        <v>49</v>
      </c>
      <c r="T22" s="18">
        <f t="shared" si="0"/>
        <v>100</v>
      </c>
      <c r="U22" s="18">
        <f t="shared" si="0"/>
        <v>100</v>
      </c>
      <c r="V22" s="18" t="e">
        <f t="shared" si="0"/>
        <v>#DIV/0!</v>
      </c>
      <c r="W22" s="18" t="e">
        <f t="shared" si="0"/>
        <v>#DIV/0!</v>
      </c>
      <c r="X22" s="18" t="e">
        <f t="shared" si="0"/>
        <v>#DIV/0!</v>
      </c>
      <c r="Y22" s="23">
        <f t="shared" si="1"/>
        <v>0</v>
      </c>
    </row>
    <row r="23" spans="1:25" s="25" customFormat="1" ht="187.2" x14ac:dyDescent="0.3">
      <c r="A23" s="15" t="s">
        <v>50</v>
      </c>
      <c r="B23" s="21" t="s">
        <v>51</v>
      </c>
      <c r="C23" s="27"/>
      <c r="D23" s="26">
        <f t="shared" si="4"/>
        <v>6643.7</v>
      </c>
      <c r="E23" s="26">
        <v>6643.7</v>
      </c>
      <c r="F23" s="26">
        <v>0</v>
      </c>
      <c r="G23" s="26">
        <v>0</v>
      </c>
      <c r="H23" s="26">
        <v>0</v>
      </c>
      <c r="I23" s="26">
        <f t="shared" si="5"/>
        <v>6643.7</v>
      </c>
      <c r="J23" s="26">
        <v>6643.7</v>
      </c>
      <c r="K23" s="26">
        <v>0</v>
      </c>
      <c r="L23" s="26">
        <v>0</v>
      </c>
      <c r="M23" s="26">
        <v>0</v>
      </c>
      <c r="N23" s="17">
        <f t="shared" si="3"/>
        <v>6422.2</v>
      </c>
      <c r="O23" s="26">
        <v>6422.2</v>
      </c>
      <c r="P23" s="26">
        <v>0</v>
      </c>
      <c r="Q23" s="26">
        <v>0</v>
      </c>
      <c r="R23" s="26">
        <v>0</v>
      </c>
      <c r="S23" s="16" t="s">
        <v>52</v>
      </c>
      <c r="T23" s="18">
        <f t="shared" si="0"/>
        <v>96.66601441967579</v>
      </c>
      <c r="U23" s="18">
        <f t="shared" si="0"/>
        <v>96.66601441967579</v>
      </c>
      <c r="V23" s="18" t="e">
        <f t="shared" si="0"/>
        <v>#DIV/0!</v>
      </c>
      <c r="W23" s="18" t="e">
        <f t="shared" si="0"/>
        <v>#DIV/0!</v>
      </c>
      <c r="X23" s="18" t="e">
        <f t="shared" si="0"/>
        <v>#DIV/0!</v>
      </c>
      <c r="Y23" s="23">
        <f t="shared" si="1"/>
        <v>221.5</v>
      </c>
    </row>
    <row r="24" spans="1:25" s="25" customFormat="1" ht="124.8" x14ac:dyDescent="0.3">
      <c r="A24" s="15" t="s">
        <v>53</v>
      </c>
      <c r="B24" s="21" t="s">
        <v>54</v>
      </c>
      <c r="C24" s="27"/>
      <c r="D24" s="26">
        <f t="shared" si="4"/>
        <v>50218.400000000001</v>
      </c>
      <c r="E24" s="26">
        <v>50218.400000000001</v>
      </c>
      <c r="F24" s="26">
        <v>0</v>
      </c>
      <c r="G24" s="26">
        <v>0</v>
      </c>
      <c r="H24" s="26">
        <v>0</v>
      </c>
      <c r="I24" s="26">
        <f t="shared" si="5"/>
        <v>50218.400000000001</v>
      </c>
      <c r="J24" s="26">
        <v>50218.400000000001</v>
      </c>
      <c r="K24" s="26">
        <v>0</v>
      </c>
      <c r="L24" s="26">
        <v>0</v>
      </c>
      <c r="M24" s="26">
        <v>0</v>
      </c>
      <c r="N24" s="17">
        <f t="shared" si="3"/>
        <v>50218.400000000001</v>
      </c>
      <c r="O24" s="26">
        <v>50218.400000000001</v>
      </c>
      <c r="P24" s="26">
        <v>0</v>
      </c>
      <c r="Q24" s="26">
        <v>0</v>
      </c>
      <c r="R24" s="26">
        <v>0</v>
      </c>
      <c r="S24" s="16" t="s">
        <v>49</v>
      </c>
      <c r="T24" s="18">
        <f t="shared" si="0"/>
        <v>100</v>
      </c>
      <c r="U24" s="18">
        <f t="shared" si="0"/>
        <v>100</v>
      </c>
      <c r="V24" s="18" t="e">
        <f t="shared" si="0"/>
        <v>#DIV/0!</v>
      </c>
      <c r="W24" s="18" t="e">
        <f t="shared" si="0"/>
        <v>#DIV/0!</v>
      </c>
      <c r="X24" s="18" t="e">
        <f t="shared" si="0"/>
        <v>#DIV/0!</v>
      </c>
      <c r="Y24" s="23">
        <f t="shared" si="1"/>
        <v>0</v>
      </c>
    </row>
    <row r="25" spans="1:25" s="25" customFormat="1" ht="171.6" x14ac:dyDescent="0.3">
      <c r="A25" s="15" t="s">
        <v>55</v>
      </c>
      <c r="B25" s="21" t="s">
        <v>56</v>
      </c>
      <c r="C25" s="27"/>
      <c r="D25" s="26">
        <f t="shared" si="4"/>
        <v>637.4</v>
      </c>
      <c r="E25" s="26">
        <v>637.4</v>
      </c>
      <c r="F25" s="26">
        <v>0</v>
      </c>
      <c r="G25" s="26">
        <v>0</v>
      </c>
      <c r="H25" s="26">
        <v>0</v>
      </c>
      <c r="I25" s="26">
        <f t="shared" si="5"/>
        <v>637.4</v>
      </c>
      <c r="J25" s="26">
        <v>637.4</v>
      </c>
      <c r="K25" s="26">
        <v>0</v>
      </c>
      <c r="L25" s="26">
        <v>0</v>
      </c>
      <c r="M25" s="26">
        <v>0</v>
      </c>
      <c r="N25" s="17">
        <f t="shared" si="3"/>
        <v>517</v>
      </c>
      <c r="O25" s="26">
        <v>517</v>
      </c>
      <c r="P25" s="26">
        <v>0</v>
      </c>
      <c r="Q25" s="26">
        <v>0</v>
      </c>
      <c r="R25" s="26">
        <v>0</v>
      </c>
      <c r="S25" s="16" t="s">
        <v>57</v>
      </c>
      <c r="T25" s="18">
        <f t="shared" si="0"/>
        <v>81.110762472544721</v>
      </c>
      <c r="U25" s="18">
        <f t="shared" si="0"/>
        <v>81.110762472544721</v>
      </c>
      <c r="V25" s="18" t="e">
        <f t="shared" si="0"/>
        <v>#DIV/0!</v>
      </c>
      <c r="W25" s="18" t="e">
        <f t="shared" si="0"/>
        <v>#DIV/0!</v>
      </c>
      <c r="X25" s="18" t="e">
        <f t="shared" si="0"/>
        <v>#DIV/0!</v>
      </c>
      <c r="Y25" s="23">
        <f t="shared" si="1"/>
        <v>120.39999999999998</v>
      </c>
    </row>
    <row r="26" spans="1:25" s="25" customFormat="1" ht="118.5" customHeight="1" x14ac:dyDescent="0.3">
      <c r="A26" s="15" t="s">
        <v>58</v>
      </c>
      <c r="B26" s="21" t="s">
        <v>59</v>
      </c>
      <c r="C26" s="27"/>
      <c r="D26" s="26">
        <f t="shared" si="4"/>
        <v>84817</v>
      </c>
      <c r="E26" s="26">
        <v>84817</v>
      </c>
      <c r="F26" s="26">
        <v>0</v>
      </c>
      <c r="G26" s="26">
        <v>0</v>
      </c>
      <c r="H26" s="26">
        <v>0</v>
      </c>
      <c r="I26" s="26">
        <f t="shared" si="5"/>
        <v>84817</v>
      </c>
      <c r="J26" s="26">
        <v>84817</v>
      </c>
      <c r="K26" s="26">
        <v>0</v>
      </c>
      <c r="L26" s="26">
        <v>0</v>
      </c>
      <c r="M26" s="26">
        <v>0</v>
      </c>
      <c r="N26" s="17">
        <f t="shared" si="3"/>
        <v>84551.9</v>
      </c>
      <c r="O26" s="26">
        <v>84551.9</v>
      </c>
      <c r="P26" s="26">
        <v>0</v>
      </c>
      <c r="Q26" s="26">
        <v>0</v>
      </c>
      <c r="R26" s="26">
        <v>0</v>
      </c>
      <c r="S26" s="16" t="s">
        <v>60</v>
      </c>
      <c r="T26" s="18">
        <f t="shared" si="0"/>
        <v>99.687444733956625</v>
      </c>
      <c r="U26" s="18">
        <f t="shared" si="0"/>
        <v>99.687444733956625</v>
      </c>
      <c r="V26" s="18" t="e">
        <f t="shared" si="0"/>
        <v>#DIV/0!</v>
      </c>
      <c r="W26" s="18" t="e">
        <f t="shared" si="0"/>
        <v>#DIV/0!</v>
      </c>
      <c r="X26" s="18" t="e">
        <f t="shared" si="0"/>
        <v>#DIV/0!</v>
      </c>
      <c r="Y26" s="23">
        <f t="shared" si="1"/>
        <v>265.10000000000582</v>
      </c>
    </row>
    <row r="27" spans="1:25" s="25" customFormat="1" ht="206.25" customHeight="1" x14ac:dyDescent="0.3">
      <c r="A27" s="15" t="s">
        <v>61</v>
      </c>
      <c r="B27" s="21" t="s">
        <v>62</v>
      </c>
      <c r="C27" s="27"/>
      <c r="D27" s="26">
        <f t="shared" si="4"/>
        <v>52342.2</v>
      </c>
      <c r="E27" s="26">
        <v>52342.2</v>
      </c>
      <c r="F27" s="26">
        <v>0</v>
      </c>
      <c r="G27" s="26">
        <v>0</v>
      </c>
      <c r="H27" s="26">
        <v>0</v>
      </c>
      <c r="I27" s="26">
        <f t="shared" si="5"/>
        <v>52342.2</v>
      </c>
      <c r="J27" s="26">
        <v>52342.2</v>
      </c>
      <c r="K27" s="26">
        <v>0</v>
      </c>
      <c r="L27" s="26">
        <v>0</v>
      </c>
      <c r="M27" s="26">
        <v>0</v>
      </c>
      <c r="N27" s="17">
        <f t="shared" si="3"/>
        <v>51877.4</v>
      </c>
      <c r="O27" s="26">
        <v>51877.4</v>
      </c>
      <c r="P27" s="26">
        <v>0</v>
      </c>
      <c r="Q27" s="26">
        <v>0</v>
      </c>
      <c r="R27" s="26">
        <v>0</v>
      </c>
      <c r="S27" s="16" t="s">
        <v>63</v>
      </c>
      <c r="T27" s="18">
        <f t="shared" si="0"/>
        <v>99.111997585122523</v>
      </c>
      <c r="U27" s="18">
        <f t="shared" si="0"/>
        <v>99.111997585122523</v>
      </c>
      <c r="V27" s="18" t="e">
        <f t="shared" si="0"/>
        <v>#DIV/0!</v>
      </c>
      <c r="W27" s="18" t="e">
        <f t="shared" si="0"/>
        <v>#DIV/0!</v>
      </c>
      <c r="X27" s="18" t="e">
        <f t="shared" si="0"/>
        <v>#DIV/0!</v>
      </c>
      <c r="Y27" s="23">
        <f t="shared" si="1"/>
        <v>464.79999999999563</v>
      </c>
    </row>
    <row r="28" spans="1:25" s="25" customFormat="1" ht="372" customHeight="1" x14ac:dyDescent="0.3">
      <c r="A28" s="15" t="s">
        <v>64</v>
      </c>
      <c r="B28" s="21" t="s">
        <v>65</v>
      </c>
      <c r="C28" s="27"/>
      <c r="D28" s="26">
        <f t="shared" si="4"/>
        <v>57324.700000000004</v>
      </c>
      <c r="E28" s="26">
        <v>49223.3</v>
      </c>
      <c r="F28" s="26">
        <v>8101.4</v>
      </c>
      <c r="G28" s="26">
        <v>0</v>
      </c>
      <c r="H28" s="26">
        <v>0</v>
      </c>
      <c r="I28" s="26">
        <f t="shared" si="5"/>
        <v>57324.700000000004</v>
      </c>
      <c r="J28" s="26">
        <v>49223.3</v>
      </c>
      <c r="K28" s="26">
        <v>8101.4</v>
      </c>
      <c r="L28" s="26">
        <v>0</v>
      </c>
      <c r="M28" s="26">
        <v>0</v>
      </c>
      <c r="N28" s="17">
        <f t="shared" si="3"/>
        <v>57124</v>
      </c>
      <c r="O28" s="26">
        <v>49222.1</v>
      </c>
      <c r="P28" s="26">
        <v>7901.9</v>
      </c>
      <c r="Q28" s="26">
        <v>0</v>
      </c>
      <c r="R28" s="26">
        <v>0</v>
      </c>
      <c r="S28" s="16" t="s">
        <v>49</v>
      </c>
      <c r="T28" s="18">
        <f>N28/I28*100</f>
        <v>99.649889140283321</v>
      </c>
      <c r="U28" s="18">
        <f>O28/J28*100</f>
        <v>99.997562130129424</v>
      </c>
      <c r="V28" s="18">
        <f t="shared" si="0"/>
        <v>97.537462660774679</v>
      </c>
      <c r="W28" s="18" t="e">
        <f t="shared" si="0"/>
        <v>#DIV/0!</v>
      </c>
      <c r="X28" s="18" t="e">
        <f t="shared" si="0"/>
        <v>#DIV/0!</v>
      </c>
      <c r="Y28" s="23">
        <f t="shared" si="1"/>
        <v>1.2000000000043656</v>
      </c>
    </row>
    <row r="29" spans="1:25" s="25" customFormat="1" ht="167.25" customHeight="1" x14ac:dyDescent="0.3">
      <c r="A29" s="15" t="s">
        <v>66</v>
      </c>
      <c r="B29" s="21" t="s">
        <v>67</v>
      </c>
      <c r="C29" s="27"/>
      <c r="D29" s="26">
        <f t="shared" si="4"/>
        <v>320667.2</v>
      </c>
      <c r="E29" s="26">
        <v>276236</v>
      </c>
      <c r="F29" s="26">
        <v>44431.199999999997</v>
      </c>
      <c r="G29" s="26">
        <v>0</v>
      </c>
      <c r="H29" s="26">
        <v>0</v>
      </c>
      <c r="I29" s="26">
        <f t="shared" si="5"/>
        <v>320667.2</v>
      </c>
      <c r="J29" s="26">
        <v>276236</v>
      </c>
      <c r="K29" s="26">
        <v>44431.199999999997</v>
      </c>
      <c r="L29" s="26">
        <v>0</v>
      </c>
      <c r="M29" s="26">
        <v>0</v>
      </c>
      <c r="N29" s="17">
        <f t="shared" si="3"/>
        <v>317511.5</v>
      </c>
      <c r="O29" s="26">
        <v>276235</v>
      </c>
      <c r="P29" s="26">
        <v>41276.5</v>
      </c>
      <c r="Q29" s="26">
        <v>0</v>
      </c>
      <c r="R29" s="26">
        <v>0</v>
      </c>
      <c r="S29" s="16" t="s">
        <v>68</v>
      </c>
      <c r="T29" s="18">
        <f>N29/I29*100</f>
        <v>99.015895607658038</v>
      </c>
      <c r="U29" s="18">
        <f>O29/J29*100</f>
        <v>99.999637990703604</v>
      </c>
      <c r="V29" s="18">
        <f t="shared" si="0"/>
        <v>92.899809143124656</v>
      </c>
      <c r="W29" s="18" t="e">
        <f t="shared" si="0"/>
        <v>#DIV/0!</v>
      </c>
      <c r="X29" s="18" t="e">
        <f t="shared" si="0"/>
        <v>#DIV/0!</v>
      </c>
      <c r="Y29" s="23">
        <f t="shared" si="1"/>
        <v>1</v>
      </c>
    </row>
    <row r="30" spans="1:25" s="25" customFormat="1" ht="147" customHeight="1" x14ac:dyDescent="0.3">
      <c r="A30" s="15" t="s">
        <v>69</v>
      </c>
      <c r="B30" s="16" t="s">
        <v>70</v>
      </c>
      <c r="C30" s="62" t="s">
        <v>71</v>
      </c>
      <c r="D30" s="17">
        <f t="shared" ref="D30:D35" si="6">SUM(E30:H30)</f>
        <v>179.5</v>
      </c>
      <c r="E30" s="17">
        <v>29.5</v>
      </c>
      <c r="F30" s="17">
        <v>0</v>
      </c>
      <c r="G30" s="17">
        <v>0</v>
      </c>
      <c r="H30" s="17">
        <v>150</v>
      </c>
      <c r="I30" s="17">
        <f t="shared" si="2"/>
        <v>179.5</v>
      </c>
      <c r="J30" s="17">
        <v>29.5</v>
      </c>
      <c r="K30" s="17">
        <v>0</v>
      </c>
      <c r="L30" s="17">
        <v>0</v>
      </c>
      <c r="M30" s="17">
        <v>150</v>
      </c>
      <c r="N30" s="17">
        <f t="shared" si="3"/>
        <v>168.2</v>
      </c>
      <c r="O30" s="17">
        <v>18.2</v>
      </c>
      <c r="P30" s="17">
        <v>0</v>
      </c>
      <c r="Q30" s="17">
        <v>0</v>
      </c>
      <c r="R30" s="17">
        <v>150</v>
      </c>
      <c r="S30" s="28"/>
      <c r="T30" s="18">
        <f t="shared" si="0"/>
        <v>93.704735376044553</v>
      </c>
      <c r="U30" s="18">
        <f t="shared" si="0"/>
        <v>61.69491525423728</v>
      </c>
      <c r="V30" s="18" t="e">
        <f t="shared" si="0"/>
        <v>#DIV/0!</v>
      </c>
      <c r="W30" s="18" t="e">
        <f t="shared" si="0"/>
        <v>#DIV/0!</v>
      </c>
      <c r="X30" s="18">
        <f t="shared" si="0"/>
        <v>100</v>
      </c>
      <c r="Y30" s="23">
        <f t="shared" si="1"/>
        <v>11.3</v>
      </c>
    </row>
    <row r="31" spans="1:25" s="25" customFormat="1" ht="126.75" customHeight="1" x14ac:dyDescent="0.3">
      <c r="A31" s="15" t="s">
        <v>72</v>
      </c>
      <c r="B31" s="21" t="s">
        <v>73</v>
      </c>
      <c r="C31" s="62"/>
      <c r="D31" s="17">
        <f t="shared" si="6"/>
        <v>29.5</v>
      </c>
      <c r="E31" s="17">
        <v>29.5</v>
      </c>
      <c r="F31" s="17">
        <v>0</v>
      </c>
      <c r="G31" s="17">
        <v>0</v>
      </c>
      <c r="H31" s="17">
        <v>0</v>
      </c>
      <c r="I31" s="17">
        <f t="shared" si="2"/>
        <v>29.5</v>
      </c>
      <c r="J31" s="17">
        <v>29.5</v>
      </c>
      <c r="K31" s="17">
        <v>0</v>
      </c>
      <c r="L31" s="17">
        <v>0</v>
      </c>
      <c r="M31" s="17">
        <v>0</v>
      </c>
      <c r="N31" s="17">
        <f t="shared" si="3"/>
        <v>18.2</v>
      </c>
      <c r="O31" s="17">
        <v>18.2</v>
      </c>
      <c r="P31" s="17">
        <v>0</v>
      </c>
      <c r="Q31" s="17">
        <v>0</v>
      </c>
      <c r="R31" s="17">
        <v>0</v>
      </c>
      <c r="S31" s="16" t="s">
        <v>74</v>
      </c>
      <c r="T31" s="18">
        <f t="shared" si="0"/>
        <v>61.69491525423728</v>
      </c>
      <c r="U31" s="18">
        <f t="shared" si="0"/>
        <v>61.69491525423728</v>
      </c>
      <c r="V31" s="18" t="e">
        <f t="shared" si="0"/>
        <v>#DIV/0!</v>
      </c>
      <c r="W31" s="18" t="e">
        <f t="shared" si="0"/>
        <v>#DIV/0!</v>
      </c>
      <c r="X31" s="18" t="e">
        <f t="shared" si="0"/>
        <v>#DIV/0!</v>
      </c>
      <c r="Y31" s="23">
        <f t="shared" si="1"/>
        <v>11.3</v>
      </c>
    </row>
    <row r="32" spans="1:25" s="29" customFormat="1" ht="146.25" customHeight="1" x14ac:dyDescent="0.3">
      <c r="A32" s="15" t="s">
        <v>75</v>
      </c>
      <c r="B32" s="16" t="s">
        <v>76</v>
      </c>
      <c r="C32" s="62" t="s">
        <v>77</v>
      </c>
      <c r="D32" s="17">
        <f t="shared" si="6"/>
        <v>257001.19999999998</v>
      </c>
      <c r="E32" s="17">
        <v>5564.5</v>
      </c>
      <c r="F32" s="17">
        <v>229994.8</v>
      </c>
      <c r="G32" s="17">
        <v>21441.9</v>
      </c>
      <c r="H32" s="17">
        <v>0</v>
      </c>
      <c r="I32" s="17">
        <f>SUM(J32:M32)</f>
        <v>257001.19999999998</v>
      </c>
      <c r="J32" s="17">
        <v>5564.5</v>
      </c>
      <c r="K32" s="17">
        <v>229994.8</v>
      </c>
      <c r="L32" s="17">
        <v>21441.9</v>
      </c>
      <c r="M32" s="17">
        <v>0</v>
      </c>
      <c r="N32" s="17">
        <f t="shared" si="3"/>
        <v>255279.00000000003</v>
      </c>
      <c r="O32" s="17">
        <v>5564.2</v>
      </c>
      <c r="P32" s="17">
        <v>229948.2</v>
      </c>
      <c r="Q32" s="17">
        <v>19766.599999999999</v>
      </c>
      <c r="R32" s="17">
        <v>0</v>
      </c>
      <c r="S32" s="16"/>
      <c r="T32" s="18">
        <f t="shared" si="0"/>
        <v>99.329886397417624</v>
      </c>
      <c r="U32" s="18">
        <f t="shared" si="0"/>
        <v>99.994608680025152</v>
      </c>
      <c r="V32" s="18">
        <f t="shared" si="0"/>
        <v>99.979738672352596</v>
      </c>
      <c r="W32" s="18">
        <f t="shared" si="0"/>
        <v>92.186793147995274</v>
      </c>
      <c r="X32" s="18" t="e">
        <f t="shared" si="0"/>
        <v>#DIV/0!</v>
      </c>
      <c r="Y32" s="23">
        <f t="shared" si="1"/>
        <v>0.3000000000001819</v>
      </c>
    </row>
    <row r="33" spans="1:25" s="29" customFormat="1" ht="139.5" customHeight="1" x14ac:dyDescent="0.3">
      <c r="A33" s="15" t="s">
        <v>78</v>
      </c>
      <c r="B33" s="27" t="s">
        <v>79</v>
      </c>
      <c r="C33" s="62"/>
      <c r="D33" s="17">
        <f t="shared" si="6"/>
        <v>14054.699999999999</v>
      </c>
      <c r="E33" s="17">
        <v>5558.6</v>
      </c>
      <c r="F33" s="17">
        <v>7180.2</v>
      </c>
      <c r="G33" s="17">
        <v>1315.9</v>
      </c>
      <c r="H33" s="17">
        <v>0</v>
      </c>
      <c r="I33" s="17">
        <f>SUM(J33:M33)</f>
        <v>14054.699999999999</v>
      </c>
      <c r="J33" s="17">
        <v>5558.6</v>
      </c>
      <c r="K33" s="17">
        <v>7180.2</v>
      </c>
      <c r="L33" s="17">
        <v>1315.9</v>
      </c>
      <c r="M33" s="17">
        <v>0</v>
      </c>
      <c r="N33" s="17">
        <f t="shared" si="3"/>
        <v>14044.800000000001</v>
      </c>
      <c r="O33" s="17">
        <v>5558.5</v>
      </c>
      <c r="P33" s="17">
        <v>7180.1</v>
      </c>
      <c r="Q33" s="17">
        <v>1306.2</v>
      </c>
      <c r="R33" s="17">
        <v>0</v>
      </c>
      <c r="S33" s="16" t="s">
        <v>80</v>
      </c>
      <c r="T33" s="18">
        <f t="shared" si="0"/>
        <v>99.929560929795741</v>
      </c>
      <c r="U33" s="18">
        <f t="shared" si="0"/>
        <v>99.998200985859739</v>
      </c>
      <c r="V33" s="18">
        <f t="shared" si="0"/>
        <v>99.998607281134227</v>
      </c>
      <c r="W33" s="18">
        <f t="shared" si="0"/>
        <v>99.262861919598748</v>
      </c>
      <c r="X33" s="18" t="e">
        <f t="shared" si="0"/>
        <v>#DIV/0!</v>
      </c>
      <c r="Y33" s="23">
        <f t="shared" si="1"/>
        <v>0.1000000000003638</v>
      </c>
    </row>
    <row r="34" spans="1:25" s="29" customFormat="1" ht="126" customHeight="1" x14ac:dyDescent="0.3">
      <c r="A34" s="15" t="s">
        <v>81</v>
      </c>
      <c r="B34" s="27" t="s">
        <v>82</v>
      </c>
      <c r="C34" s="62"/>
      <c r="D34" s="17">
        <f>SUM(E34:H34)</f>
        <v>5.9</v>
      </c>
      <c r="E34" s="17">
        <v>5.9</v>
      </c>
      <c r="F34" s="17">
        <v>0</v>
      </c>
      <c r="G34" s="17">
        <v>0</v>
      </c>
      <c r="H34" s="17">
        <v>0</v>
      </c>
      <c r="I34" s="17">
        <f>SUM(J34:M34)</f>
        <v>5.9</v>
      </c>
      <c r="J34" s="17">
        <v>5.9</v>
      </c>
      <c r="K34" s="17">
        <v>0</v>
      </c>
      <c r="L34" s="17">
        <v>0</v>
      </c>
      <c r="M34" s="17">
        <v>0</v>
      </c>
      <c r="N34" s="17">
        <f t="shared" si="3"/>
        <v>5.7</v>
      </c>
      <c r="O34" s="17">
        <v>5.7</v>
      </c>
      <c r="P34" s="17">
        <v>0</v>
      </c>
      <c r="Q34" s="17">
        <v>0</v>
      </c>
      <c r="R34" s="17">
        <v>0</v>
      </c>
      <c r="S34" s="16" t="s">
        <v>83</v>
      </c>
      <c r="T34" s="18">
        <f t="shared" si="0"/>
        <v>96.610169491525426</v>
      </c>
      <c r="U34" s="18">
        <f t="shared" si="0"/>
        <v>96.610169491525426</v>
      </c>
      <c r="V34" s="18" t="e">
        <f t="shared" si="0"/>
        <v>#DIV/0!</v>
      </c>
      <c r="W34" s="18" t="e">
        <f t="shared" si="0"/>
        <v>#DIV/0!</v>
      </c>
      <c r="X34" s="18" t="e">
        <f t="shared" si="0"/>
        <v>#DIV/0!</v>
      </c>
      <c r="Y34" s="23">
        <f t="shared" si="1"/>
        <v>0.20000000000000018</v>
      </c>
    </row>
    <row r="35" spans="1:25" s="25" customFormat="1" ht="124.8" x14ac:dyDescent="0.3">
      <c r="A35" s="15" t="s">
        <v>84</v>
      </c>
      <c r="B35" s="16" t="s">
        <v>85</v>
      </c>
      <c r="C35" s="62" t="s">
        <v>86</v>
      </c>
      <c r="D35" s="17">
        <f t="shared" si="6"/>
        <v>449571.19999999995</v>
      </c>
      <c r="E35" s="17">
        <v>245924.9</v>
      </c>
      <c r="F35" s="17">
        <v>108542.39999999999</v>
      </c>
      <c r="G35" s="17">
        <v>95103.9</v>
      </c>
      <c r="H35" s="17">
        <v>0</v>
      </c>
      <c r="I35" s="17">
        <f t="shared" si="2"/>
        <v>449571.19999999995</v>
      </c>
      <c r="J35" s="17">
        <v>245924.9</v>
      </c>
      <c r="K35" s="17">
        <v>108542.39999999999</v>
      </c>
      <c r="L35" s="17">
        <v>95103.9</v>
      </c>
      <c r="M35" s="17">
        <v>0</v>
      </c>
      <c r="N35" s="17">
        <f t="shared" si="3"/>
        <v>382621.5</v>
      </c>
      <c r="O35" s="17">
        <v>233560.9</v>
      </c>
      <c r="P35" s="17">
        <v>63518.9</v>
      </c>
      <c r="Q35" s="17">
        <v>85541.7</v>
      </c>
      <c r="R35" s="17">
        <v>0</v>
      </c>
      <c r="S35" s="16"/>
      <c r="T35" s="18">
        <f t="shared" si="0"/>
        <v>85.108098561473696</v>
      </c>
      <c r="U35" s="18">
        <f t="shared" si="0"/>
        <v>94.972448906149808</v>
      </c>
      <c r="V35" s="18">
        <f t="shared" si="0"/>
        <v>58.519896372293225</v>
      </c>
      <c r="W35" s="18">
        <f t="shared" si="0"/>
        <v>89.945522738815129</v>
      </c>
      <c r="X35" s="18" t="e">
        <f t="shared" si="0"/>
        <v>#DIV/0!</v>
      </c>
      <c r="Y35" s="23">
        <f t="shared" si="1"/>
        <v>12364</v>
      </c>
    </row>
    <row r="36" spans="1:25" s="25" customFormat="1" ht="97.5" customHeight="1" x14ac:dyDescent="0.3">
      <c r="A36" s="15" t="s">
        <v>87</v>
      </c>
      <c r="B36" s="27" t="s">
        <v>88</v>
      </c>
      <c r="C36" s="62"/>
      <c r="D36" s="30">
        <f>E36+F36+G36</f>
        <v>90477.78</v>
      </c>
      <c r="E36" s="30">
        <v>82409</v>
      </c>
      <c r="F36" s="30">
        <v>1681.8</v>
      </c>
      <c r="G36" s="30">
        <v>6386.98</v>
      </c>
      <c r="H36" s="30">
        <v>0</v>
      </c>
      <c r="I36" s="31">
        <f t="shared" si="2"/>
        <v>90477.78</v>
      </c>
      <c r="J36" s="30">
        <v>82409</v>
      </c>
      <c r="K36" s="30">
        <v>1681.8</v>
      </c>
      <c r="L36" s="30">
        <v>6386.98</v>
      </c>
      <c r="M36" s="30">
        <v>0</v>
      </c>
      <c r="N36" s="31">
        <f>SUM(O36:R36)</f>
        <v>89717.2</v>
      </c>
      <c r="O36" s="30">
        <v>82409</v>
      </c>
      <c r="P36" s="30">
        <v>1681.8</v>
      </c>
      <c r="Q36" s="30">
        <v>5626.4</v>
      </c>
      <c r="R36" s="30">
        <v>0</v>
      </c>
      <c r="S36" s="16" t="s">
        <v>89</v>
      </c>
      <c r="T36" s="18">
        <f t="shared" si="0"/>
        <v>99.159373715844922</v>
      </c>
      <c r="U36" s="18">
        <f t="shared" si="0"/>
        <v>100</v>
      </c>
      <c r="V36" s="18">
        <f t="shared" si="0"/>
        <v>100</v>
      </c>
      <c r="W36" s="18">
        <f t="shared" si="0"/>
        <v>88.09171157573688</v>
      </c>
      <c r="X36" s="18" t="e">
        <f t="shared" si="0"/>
        <v>#DIV/0!</v>
      </c>
      <c r="Y36" s="23">
        <f t="shared" si="1"/>
        <v>0</v>
      </c>
    </row>
    <row r="37" spans="1:25" s="25" customFormat="1" ht="146.25" customHeight="1" x14ac:dyDescent="0.3">
      <c r="A37" s="15" t="s">
        <v>90</v>
      </c>
      <c r="B37" s="27" t="s">
        <v>91</v>
      </c>
      <c r="C37" s="62"/>
      <c r="D37" s="30">
        <f>E37+F37+G37</f>
        <v>121770.40000000001</v>
      </c>
      <c r="E37" s="30">
        <v>70899.5</v>
      </c>
      <c r="F37" s="30">
        <v>39747.800000000003</v>
      </c>
      <c r="G37" s="30">
        <v>11123.1</v>
      </c>
      <c r="H37" s="30">
        <v>0</v>
      </c>
      <c r="I37" s="31">
        <f t="shared" si="2"/>
        <v>121770.40000000001</v>
      </c>
      <c r="J37" s="30">
        <v>70899.5</v>
      </c>
      <c r="K37" s="30">
        <v>39747.800000000003</v>
      </c>
      <c r="L37" s="30">
        <v>11123.1</v>
      </c>
      <c r="M37" s="30">
        <v>0</v>
      </c>
      <c r="N37" s="31">
        <f>SUM(O37:R37)</f>
        <v>120856.6</v>
      </c>
      <c r="O37" s="30">
        <v>70899.5</v>
      </c>
      <c r="P37" s="30">
        <v>39747.800000000003</v>
      </c>
      <c r="Q37" s="30">
        <v>10209.299999999999</v>
      </c>
      <c r="R37" s="30">
        <v>0</v>
      </c>
      <c r="S37" s="32" t="s">
        <v>92</v>
      </c>
      <c r="T37" s="18">
        <f t="shared" si="0"/>
        <v>99.249571324394097</v>
      </c>
      <c r="U37" s="18">
        <f t="shared" si="0"/>
        <v>100</v>
      </c>
      <c r="V37" s="18">
        <f t="shared" si="0"/>
        <v>100</v>
      </c>
      <c r="W37" s="18">
        <f t="shared" si="0"/>
        <v>91.784664347169397</v>
      </c>
      <c r="X37" s="18" t="e">
        <f t="shared" si="0"/>
        <v>#DIV/0!</v>
      </c>
      <c r="Y37" s="23">
        <f t="shared" si="1"/>
        <v>0</v>
      </c>
    </row>
    <row r="38" spans="1:25" s="25" customFormat="1" ht="129.75" customHeight="1" x14ac:dyDescent="0.3">
      <c r="A38" s="33" t="s">
        <v>93</v>
      </c>
      <c r="B38" s="27" t="s">
        <v>94</v>
      </c>
      <c r="C38" s="62"/>
      <c r="D38" s="30">
        <f>E38+F38+G38</f>
        <v>100560.9</v>
      </c>
      <c r="E38" s="30">
        <v>92616.4</v>
      </c>
      <c r="F38" s="30">
        <v>1890.2</v>
      </c>
      <c r="G38" s="30">
        <v>6054.3</v>
      </c>
      <c r="H38" s="30">
        <v>0</v>
      </c>
      <c r="I38" s="31">
        <f t="shared" si="2"/>
        <v>100560.9</v>
      </c>
      <c r="J38" s="30">
        <v>92616.4</v>
      </c>
      <c r="K38" s="30">
        <v>1890.2</v>
      </c>
      <c r="L38" s="30">
        <v>6054.3</v>
      </c>
      <c r="M38" s="30">
        <v>0</v>
      </c>
      <c r="N38" s="31">
        <f>SUM(O38:R38)</f>
        <v>87760.5</v>
      </c>
      <c r="O38" s="30">
        <v>80252.399999999994</v>
      </c>
      <c r="P38" s="30">
        <v>1637.8</v>
      </c>
      <c r="Q38" s="30">
        <v>5870.3</v>
      </c>
      <c r="R38" s="30">
        <v>0</v>
      </c>
      <c r="S38" s="16" t="s">
        <v>95</v>
      </c>
      <c r="T38" s="18">
        <f t="shared" si="0"/>
        <v>87.270996977950674</v>
      </c>
      <c r="U38" s="18">
        <f t="shared" si="0"/>
        <v>86.650312471657287</v>
      </c>
      <c r="V38" s="18">
        <f t="shared" si="0"/>
        <v>86.646915670299435</v>
      </c>
      <c r="W38" s="18">
        <f t="shared" si="0"/>
        <v>96.960837751680629</v>
      </c>
      <c r="X38" s="18" t="e">
        <f t="shared" si="0"/>
        <v>#DIV/0!</v>
      </c>
      <c r="Y38" s="23">
        <f t="shared" si="1"/>
        <v>12364</v>
      </c>
    </row>
    <row r="39" spans="1:25" s="25" customFormat="1" ht="269.25" customHeight="1" x14ac:dyDescent="0.3">
      <c r="A39" s="15" t="s">
        <v>96</v>
      </c>
      <c r="B39" s="16" t="s">
        <v>97</v>
      </c>
      <c r="C39" s="27" t="s">
        <v>98</v>
      </c>
      <c r="D39" s="17">
        <f t="shared" ref="D39:D59" si="7">SUM(E39:H39)</f>
        <v>13735.8</v>
      </c>
      <c r="E39" s="17">
        <v>0</v>
      </c>
      <c r="F39" s="17">
        <v>3890.2</v>
      </c>
      <c r="G39" s="17">
        <v>9845.6</v>
      </c>
      <c r="H39" s="17">
        <v>0</v>
      </c>
      <c r="I39" s="17">
        <f t="shared" si="2"/>
        <v>13735.8</v>
      </c>
      <c r="J39" s="17">
        <v>0</v>
      </c>
      <c r="K39" s="17">
        <v>3890.2</v>
      </c>
      <c r="L39" s="17">
        <v>9845.6</v>
      </c>
      <c r="M39" s="17">
        <v>0</v>
      </c>
      <c r="N39" s="17">
        <f t="shared" si="3"/>
        <v>13594</v>
      </c>
      <c r="O39" s="17">
        <v>0</v>
      </c>
      <c r="P39" s="17">
        <v>3838</v>
      </c>
      <c r="Q39" s="17">
        <v>9756</v>
      </c>
      <c r="R39" s="17">
        <v>0</v>
      </c>
      <c r="S39" s="16"/>
      <c r="T39" s="18">
        <f t="shared" si="0"/>
        <v>98.967661148240367</v>
      </c>
      <c r="U39" s="18" t="e">
        <f t="shared" si="0"/>
        <v>#DIV/0!</v>
      </c>
      <c r="V39" s="18">
        <f t="shared" si="0"/>
        <v>98.658166675235208</v>
      </c>
      <c r="W39" s="18">
        <f t="shared" si="0"/>
        <v>99.089948809620537</v>
      </c>
      <c r="X39" s="18" t="e">
        <f t="shared" si="0"/>
        <v>#DIV/0!</v>
      </c>
      <c r="Y39" s="23">
        <f t="shared" si="1"/>
        <v>0</v>
      </c>
    </row>
    <row r="40" spans="1:25" s="25" customFormat="1" ht="294.75" customHeight="1" x14ac:dyDescent="0.3">
      <c r="A40" s="15" t="s">
        <v>99</v>
      </c>
      <c r="B40" s="16" t="s">
        <v>100</v>
      </c>
      <c r="C40" s="27" t="s">
        <v>101</v>
      </c>
      <c r="D40" s="17">
        <f t="shared" si="7"/>
        <v>35855.799999999996</v>
      </c>
      <c r="E40" s="17">
        <v>0</v>
      </c>
      <c r="F40" s="17">
        <v>0</v>
      </c>
      <c r="G40" s="17">
        <v>34532.199999999997</v>
      </c>
      <c r="H40" s="17">
        <v>1323.6</v>
      </c>
      <c r="I40" s="17">
        <f t="shared" si="2"/>
        <v>35855.799999999996</v>
      </c>
      <c r="J40" s="17">
        <v>0</v>
      </c>
      <c r="K40" s="17">
        <v>0</v>
      </c>
      <c r="L40" s="17">
        <v>34532.199999999997</v>
      </c>
      <c r="M40" s="17">
        <v>1323.6</v>
      </c>
      <c r="N40" s="17">
        <f t="shared" si="3"/>
        <v>35230.5</v>
      </c>
      <c r="O40" s="17">
        <v>0</v>
      </c>
      <c r="P40" s="17">
        <v>0</v>
      </c>
      <c r="Q40" s="17">
        <v>33927</v>
      </c>
      <c r="R40" s="17">
        <v>1303.5</v>
      </c>
      <c r="S40" s="28"/>
      <c r="T40" s="18">
        <f t="shared" si="0"/>
        <v>98.25607014764698</v>
      </c>
      <c r="U40" s="18" t="e">
        <f t="shared" si="0"/>
        <v>#DIV/0!</v>
      </c>
      <c r="V40" s="18" t="e">
        <f t="shared" si="0"/>
        <v>#DIV/0!</v>
      </c>
      <c r="W40" s="18">
        <f t="shared" si="0"/>
        <v>98.247432830807199</v>
      </c>
      <c r="X40" s="18">
        <f t="shared" si="0"/>
        <v>98.481414324569357</v>
      </c>
      <c r="Y40" s="23">
        <f t="shared" si="1"/>
        <v>0</v>
      </c>
    </row>
    <row r="41" spans="1:25" s="25" customFormat="1" ht="260.25" customHeight="1" x14ac:dyDescent="0.3">
      <c r="A41" s="15" t="s">
        <v>102</v>
      </c>
      <c r="B41" s="16" t="s">
        <v>103</v>
      </c>
      <c r="C41" s="27" t="s">
        <v>104</v>
      </c>
      <c r="D41" s="17">
        <f t="shared" si="7"/>
        <v>7435.8</v>
      </c>
      <c r="E41" s="17">
        <v>0</v>
      </c>
      <c r="F41" s="17">
        <v>0</v>
      </c>
      <c r="G41" s="17">
        <v>7435.8</v>
      </c>
      <c r="H41" s="17">
        <v>0</v>
      </c>
      <c r="I41" s="17">
        <f t="shared" si="2"/>
        <v>7435.8</v>
      </c>
      <c r="J41" s="17">
        <v>0</v>
      </c>
      <c r="K41" s="17">
        <v>0</v>
      </c>
      <c r="L41" s="17">
        <v>7435.8</v>
      </c>
      <c r="M41" s="17">
        <v>0</v>
      </c>
      <c r="N41" s="17">
        <f t="shared" si="3"/>
        <v>7416.2</v>
      </c>
      <c r="O41" s="17">
        <v>0</v>
      </c>
      <c r="P41" s="17">
        <v>0</v>
      </c>
      <c r="Q41" s="17">
        <v>7416.2</v>
      </c>
      <c r="R41" s="17">
        <v>0</v>
      </c>
      <c r="S41" s="28"/>
      <c r="T41" s="18">
        <f t="shared" si="0"/>
        <v>99.73641033916995</v>
      </c>
      <c r="U41" s="18" t="e">
        <f t="shared" si="0"/>
        <v>#DIV/0!</v>
      </c>
      <c r="V41" s="18" t="e">
        <f t="shared" si="0"/>
        <v>#DIV/0!</v>
      </c>
      <c r="W41" s="18">
        <f t="shared" si="0"/>
        <v>99.73641033916995</v>
      </c>
      <c r="X41" s="18" t="e">
        <f t="shared" si="0"/>
        <v>#DIV/0!</v>
      </c>
      <c r="Y41" s="23">
        <f t="shared" si="1"/>
        <v>0</v>
      </c>
    </row>
    <row r="42" spans="1:25" s="25" customFormat="1" ht="71.25" customHeight="1" x14ac:dyDescent="0.3">
      <c r="A42" s="15" t="s">
        <v>105</v>
      </c>
      <c r="B42" s="16" t="s">
        <v>106</v>
      </c>
      <c r="C42" s="62" t="s">
        <v>107</v>
      </c>
      <c r="D42" s="17">
        <f t="shared" si="7"/>
        <v>51653.9</v>
      </c>
      <c r="E42" s="17">
        <v>1633.9</v>
      </c>
      <c r="F42" s="17">
        <v>0</v>
      </c>
      <c r="G42" s="17">
        <v>320</v>
      </c>
      <c r="H42" s="17">
        <v>49700</v>
      </c>
      <c r="I42" s="17">
        <f t="shared" si="2"/>
        <v>51653.9</v>
      </c>
      <c r="J42" s="17">
        <v>1633.9</v>
      </c>
      <c r="K42" s="17">
        <v>0</v>
      </c>
      <c r="L42" s="17">
        <v>320</v>
      </c>
      <c r="M42" s="17">
        <v>49700</v>
      </c>
      <c r="N42" s="17">
        <f>SUM(O42:R42)</f>
        <v>50971.8</v>
      </c>
      <c r="O42" s="17">
        <v>951.8</v>
      </c>
      <c r="P42" s="17">
        <v>0</v>
      </c>
      <c r="Q42" s="17">
        <v>320</v>
      </c>
      <c r="R42" s="17">
        <v>49700</v>
      </c>
      <c r="S42" s="16"/>
      <c r="T42" s="18">
        <f t="shared" si="0"/>
        <v>98.679480155419057</v>
      </c>
      <c r="U42" s="18">
        <f t="shared" si="0"/>
        <v>58.253259073382701</v>
      </c>
      <c r="V42" s="18" t="e">
        <f t="shared" si="0"/>
        <v>#DIV/0!</v>
      </c>
      <c r="W42" s="18">
        <f t="shared" si="0"/>
        <v>100</v>
      </c>
      <c r="X42" s="18">
        <f t="shared" si="0"/>
        <v>100</v>
      </c>
      <c r="Y42" s="23">
        <f t="shared" si="1"/>
        <v>682.10000000000014</v>
      </c>
    </row>
    <row r="43" spans="1:25" s="25" customFormat="1" ht="130.5" customHeight="1" x14ac:dyDescent="0.3">
      <c r="A43" s="15" t="s">
        <v>108</v>
      </c>
      <c r="B43" s="21" t="s">
        <v>109</v>
      </c>
      <c r="C43" s="62"/>
      <c r="D43" s="17">
        <f t="shared" si="7"/>
        <v>1633.9</v>
      </c>
      <c r="E43" s="17">
        <v>1633.9</v>
      </c>
      <c r="F43" s="17">
        <v>0</v>
      </c>
      <c r="G43" s="17">
        <v>0</v>
      </c>
      <c r="H43" s="17">
        <v>0</v>
      </c>
      <c r="I43" s="17">
        <f t="shared" si="2"/>
        <v>1633.9</v>
      </c>
      <c r="J43" s="17">
        <v>1633.9</v>
      </c>
      <c r="K43" s="17">
        <v>0</v>
      </c>
      <c r="L43" s="17">
        <v>0</v>
      </c>
      <c r="M43" s="17">
        <v>0</v>
      </c>
      <c r="N43" s="17">
        <f t="shared" si="3"/>
        <v>951.8</v>
      </c>
      <c r="O43" s="17">
        <v>951.8</v>
      </c>
      <c r="P43" s="17">
        <v>0</v>
      </c>
      <c r="Q43" s="17">
        <v>0</v>
      </c>
      <c r="R43" s="17">
        <v>0</v>
      </c>
      <c r="S43" s="16" t="s">
        <v>110</v>
      </c>
      <c r="T43" s="18">
        <f t="shared" si="0"/>
        <v>58.253259073382701</v>
      </c>
      <c r="U43" s="18">
        <f t="shared" si="0"/>
        <v>58.253259073382701</v>
      </c>
      <c r="V43" s="18" t="e">
        <f t="shared" si="0"/>
        <v>#DIV/0!</v>
      </c>
      <c r="W43" s="18" t="e">
        <f t="shared" si="0"/>
        <v>#DIV/0!</v>
      </c>
      <c r="X43" s="18" t="e">
        <f t="shared" si="0"/>
        <v>#DIV/0!</v>
      </c>
      <c r="Y43" s="23">
        <f t="shared" si="1"/>
        <v>682.10000000000014</v>
      </c>
    </row>
    <row r="44" spans="1:25" s="25" customFormat="1" ht="321.75" customHeight="1" x14ac:dyDescent="0.3">
      <c r="A44" s="15" t="s">
        <v>111</v>
      </c>
      <c r="B44" s="16" t="s">
        <v>112</v>
      </c>
      <c r="C44" s="27" t="s">
        <v>113</v>
      </c>
      <c r="D44" s="17">
        <f t="shared" si="7"/>
        <v>25048.2</v>
      </c>
      <c r="E44" s="17">
        <v>0</v>
      </c>
      <c r="F44" s="17">
        <v>3851.3</v>
      </c>
      <c r="G44" s="17">
        <v>20196.900000000001</v>
      </c>
      <c r="H44" s="17">
        <v>1000</v>
      </c>
      <c r="I44" s="17">
        <f t="shared" si="2"/>
        <v>25048.2</v>
      </c>
      <c r="J44" s="17">
        <v>0</v>
      </c>
      <c r="K44" s="17">
        <v>3851.3</v>
      </c>
      <c r="L44" s="17">
        <v>20196.900000000001</v>
      </c>
      <c r="M44" s="17">
        <v>1000</v>
      </c>
      <c r="N44" s="17">
        <f t="shared" si="3"/>
        <v>22229.100000000002</v>
      </c>
      <c r="O44" s="17">
        <v>0</v>
      </c>
      <c r="P44" s="17">
        <v>3809.9</v>
      </c>
      <c r="Q44" s="17">
        <v>17665.400000000001</v>
      </c>
      <c r="R44" s="17">
        <v>753.8</v>
      </c>
      <c r="S44" s="34"/>
      <c r="T44" s="18">
        <f t="shared" si="0"/>
        <v>88.745299063405753</v>
      </c>
      <c r="U44" s="18" t="e">
        <f t="shared" si="0"/>
        <v>#DIV/0!</v>
      </c>
      <c r="V44" s="18">
        <f t="shared" si="0"/>
        <v>98.925038298756263</v>
      </c>
      <c r="W44" s="18">
        <f t="shared" si="0"/>
        <v>87.465898231906877</v>
      </c>
      <c r="X44" s="18">
        <f t="shared" si="0"/>
        <v>75.38</v>
      </c>
      <c r="Y44" s="23">
        <f t="shared" si="1"/>
        <v>0</v>
      </c>
    </row>
    <row r="45" spans="1:25" s="25" customFormat="1" ht="104.25" customHeight="1" x14ac:dyDescent="0.3">
      <c r="A45" s="15" t="s">
        <v>114</v>
      </c>
      <c r="B45" s="16" t="s">
        <v>115</v>
      </c>
      <c r="C45" s="62" t="s">
        <v>116</v>
      </c>
      <c r="D45" s="17">
        <f t="shared" si="7"/>
        <v>335578.7</v>
      </c>
      <c r="E45" s="17">
        <v>95803.1</v>
      </c>
      <c r="F45" s="17">
        <v>143315.1</v>
      </c>
      <c r="G45" s="17">
        <v>96460.5</v>
      </c>
      <c r="H45" s="17">
        <v>0</v>
      </c>
      <c r="I45" s="17">
        <f t="shared" si="2"/>
        <v>335578.7</v>
      </c>
      <c r="J45" s="17">
        <v>95803.1</v>
      </c>
      <c r="K45" s="17">
        <v>143315.1</v>
      </c>
      <c r="L45" s="17">
        <v>96460.5</v>
      </c>
      <c r="M45" s="17">
        <v>0</v>
      </c>
      <c r="N45" s="17">
        <f t="shared" si="3"/>
        <v>309958.19999999995</v>
      </c>
      <c r="O45" s="17">
        <v>95803.1</v>
      </c>
      <c r="P45" s="17">
        <v>128848.7</v>
      </c>
      <c r="Q45" s="17">
        <v>85306.4</v>
      </c>
      <c r="R45" s="17">
        <v>0</v>
      </c>
      <c r="S45" s="16"/>
      <c r="T45" s="18">
        <f t="shared" si="0"/>
        <v>92.36527824918565</v>
      </c>
      <c r="U45" s="18">
        <f t="shared" si="0"/>
        <v>100</v>
      </c>
      <c r="V45" s="18">
        <f t="shared" si="0"/>
        <v>89.905878724572631</v>
      </c>
      <c r="W45" s="18">
        <f t="shared" si="0"/>
        <v>88.436613950788143</v>
      </c>
      <c r="X45" s="18" t="e">
        <f t="shared" si="0"/>
        <v>#DIV/0!</v>
      </c>
      <c r="Y45" s="23">
        <f t="shared" si="1"/>
        <v>0</v>
      </c>
    </row>
    <row r="46" spans="1:25" s="25" customFormat="1" ht="106.5" customHeight="1" x14ac:dyDescent="0.3">
      <c r="A46" s="15" t="s">
        <v>117</v>
      </c>
      <c r="B46" s="16" t="s">
        <v>118</v>
      </c>
      <c r="C46" s="62"/>
      <c r="D46" s="17">
        <f>SUM(E46:H46)</f>
        <v>207873.2</v>
      </c>
      <c r="E46" s="17">
        <v>95803.1</v>
      </c>
      <c r="F46" s="17">
        <v>110949.3</v>
      </c>
      <c r="G46" s="17">
        <v>1120.8</v>
      </c>
      <c r="H46" s="17">
        <v>0</v>
      </c>
      <c r="I46" s="17">
        <f>SUM(J46:M46)</f>
        <v>207873.2</v>
      </c>
      <c r="J46" s="17">
        <v>95803.1</v>
      </c>
      <c r="K46" s="17">
        <v>110949.3</v>
      </c>
      <c r="L46" s="17">
        <v>1120.8</v>
      </c>
      <c r="M46" s="17">
        <v>0</v>
      </c>
      <c r="N46" s="17">
        <f>SUM(O46:R46)</f>
        <v>193807.1</v>
      </c>
      <c r="O46" s="17">
        <v>95803.1</v>
      </c>
      <c r="P46" s="17">
        <v>97023.9</v>
      </c>
      <c r="Q46" s="17">
        <v>980.1</v>
      </c>
      <c r="R46" s="17">
        <v>0</v>
      </c>
      <c r="S46" s="16" t="s">
        <v>119</v>
      </c>
      <c r="T46" s="18">
        <f t="shared" si="0"/>
        <v>93.233326855025084</v>
      </c>
      <c r="U46" s="18">
        <f t="shared" si="0"/>
        <v>100</v>
      </c>
      <c r="V46" s="18">
        <f t="shared" si="0"/>
        <v>87.448861777406421</v>
      </c>
      <c r="W46" s="18">
        <f t="shared" si="0"/>
        <v>87.44646680942185</v>
      </c>
      <c r="X46" s="18" t="e">
        <f t="shared" si="0"/>
        <v>#DIV/0!</v>
      </c>
      <c r="Y46" s="23">
        <f t="shared" si="1"/>
        <v>0</v>
      </c>
    </row>
    <row r="47" spans="1:25" s="25" customFormat="1" ht="84" customHeight="1" x14ac:dyDescent="0.3">
      <c r="A47" s="15" t="s">
        <v>120</v>
      </c>
      <c r="B47" s="16" t="s">
        <v>121</v>
      </c>
      <c r="C47" s="63" t="s">
        <v>122</v>
      </c>
      <c r="D47" s="17">
        <f>SUM(E47:H47)</f>
        <v>136907.79999999999</v>
      </c>
      <c r="E47" s="17">
        <v>10019.799999999999</v>
      </c>
      <c r="F47" s="17">
        <v>1686.6</v>
      </c>
      <c r="G47" s="17">
        <v>111806.5</v>
      </c>
      <c r="H47" s="17">
        <v>13394.9</v>
      </c>
      <c r="I47" s="17">
        <f t="shared" si="2"/>
        <v>136907.79999999999</v>
      </c>
      <c r="J47" s="17">
        <v>10019.799999999999</v>
      </c>
      <c r="K47" s="17">
        <v>1686.6</v>
      </c>
      <c r="L47" s="17">
        <v>111806.5</v>
      </c>
      <c r="M47" s="17">
        <v>13394.9</v>
      </c>
      <c r="N47" s="17">
        <f t="shared" si="3"/>
        <v>135868.5</v>
      </c>
      <c r="O47" s="17">
        <v>9966.1</v>
      </c>
      <c r="P47" s="17">
        <v>1678.6</v>
      </c>
      <c r="Q47" s="17">
        <v>110828.9</v>
      </c>
      <c r="R47" s="17">
        <v>13394.9</v>
      </c>
      <c r="S47" s="16"/>
      <c r="T47" s="18">
        <f t="shared" si="0"/>
        <v>99.240875976387031</v>
      </c>
      <c r="U47" s="18">
        <f t="shared" si="0"/>
        <v>99.46406115890538</v>
      </c>
      <c r="V47" s="18">
        <f t="shared" si="0"/>
        <v>99.525672951500056</v>
      </c>
      <c r="W47" s="18">
        <f t="shared" si="0"/>
        <v>99.125632230684261</v>
      </c>
      <c r="X47" s="18">
        <f t="shared" si="0"/>
        <v>100</v>
      </c>
      <c r="Y47" s="23">
        <f t="shared" si="1"/>
        <v>53.699999999998909</v>
      </c>
    </row>
    <row r="48" spans="1:25" s="25" customFormat="1" ht="131.25" customHeight="1" x14ac:dyDescent="0.3">
      <c r="A48" s="15" t="s">
        <v>123</v>
      </c>
      <c r="B48" s="21" t="s">
        <v>124</v>
      </c>
      <c r="C48" s="64"/>
      <c r="D48" s="17">
        <f t="shared" si="7"/>
        <v>2500</v>
      </c>
      <c r="E48" s="17">
        <v>2500</v>
      </c>
      <c r="F48" s="17">
        <v>0</v>
      </c>
      <c r="G48" s="17">
        <v>0</v>
      </c>
      <c r="H48" s="17">
        <v>0</v>
      </c>
      <c r="I48" s="17">
        <f t="shared" si="2"/>
        <v>2500</v>
      </c>
      <c r="J48" s="17">
        <v>2500</v>
      </c>
      <c r="K48" s="17">
        <v>0</v>
      </c>
      <c r="L48" s="17">
        <v>0</v>
      </c>
      <c r="M48" s="17">
        <v>0</v>
      </c>
      <c r="N48" s="17">
        <f t="shared" si="3"/>
        <v>2500</v>
      </c>
      <c r="O48" s="17">
        <v>2500</v>
      </c>
      <c r="P48" s="17">
        <v>0</v>
      </c>
      <c r="Q48" s="17">
        <v>0</v>
      </c>
      <c r="R48" s="17">
        <v>0</v>
      </c>
      <c r="S48" s="16" t="s">
        <v>119</v>
      </c>
      <c r="T48" s="18">
        <f t="shared" si="0"/>
        <v>100</v>
      </c>
      <c r="U48" s="18">
        <f t="shared" si="0"/>
        <v>100</v>
      </c>
      <c r="V48" s="18" t="e">
        <f t="shared" si="0"/>
        <v>#DIV/0!</v>
      </c>
      <c r="W48" s="18" t="e">
        <f t="shared" si="0"/>
        <v>#DIV/0!</v>
      </c>
      <c r="X48" s="18" t="e">
        <f t="shared" si="0"/>
        <v>#DIV/0!</v>
      </c>
      <c r="Y48" s="23">
        <f t="shared" si="1"/>
        <v>0</v>
      </c>
    </row>
    <row r="49" spans="1:25" s="25" customFormat="1" ht="112.5" customHeight="1" x14ac:dyDescent="0.3">
      <c r="A49" s="15" t="s">
        <v>125</v>
      </c>
      <c r="B49" s="21" t="s">
        <v>126</v>
      </c>
      <c r="C49" s="64"/>
      <c r="D49" s="17">
        <f t="shared" si="7"/>
        <v>3730.5</v>
      </c>
      <c r="E49" s="17">
        <v>3202.8</v>
      </c>
      <c r="F49" s="17">
        <v>478.6</v>
      </c>
      <c r="G49" s="17">
        <v>49.1</v>
      </c>
      <c r="H49" s="17">
        <v>0</v>
      </c>
      <c r="I49" s="17">
        <f t="shared" si="2"/>
        <v>3730.5</v>
      </c>
      <c r="J49" s="17">
        <v>3202.8</v>
      </c>
      <c r="K49" s="17">
        <v>478.6</v>
      </c>
      <c r="L49" s="17">
        <v>49.1</v>
      </c>
      <c r="M49" s="17">
        <v>0</v>
      </c>
      <c r="N49" s="17">
        <f t="shared" si="3"/>
        <v>3668.3</v>
      </c>
      <c r="O49" s="17">
        <v>3149.4</v>
      </c>
      <c r="P49" s="17">
        <v>470.6</v>
      </c>
      <c r="Q49" s="17">
        <v>48.3</v>
      </c>
      <c r="R49" s="17">
        <v>0</v>
      </c>
      <c r="S49" s="16" t="s">
        <v>127</v>
      </c>
      <c r="T49" s="18">
        <f t="shared" si="0"/>
        <v>98.332663181879113</v>
      </c>
      <c r="U49" s="18">
        <f t="shared" si="0"/>
        <v>98.332708879730234</v>
      </c>
      <c r="V49" s="18">
        <f t="shared" si="0"/>
        <v>98.328458002507318</v>
      </c>
      <c r="W49" s="18">
        <f t="shared" si="0"/>
        <v>98.370672097759666</v>
      </c>
      <c r="X49" s="18" t="e">
        <f t="shared" si="0"/>
        <v>#DIV/0!</v>
      </c>
      <c r="Y49" s="23">
        <f t="shared" si="1"/>
        <v>53.400000000000091</v>
      </c>
    </row>
    <row r="50" spans="1:25" s="25" customFormat="1" ht="147.75" customHeight="1" x14ac:dyDescent="0.3">
      <c r="A50" s="15" t="s">
        <v>128</v>
      </c>
      <c r="B50" s="16" t="s">
        <v>129</v>
      </c>
      <c r="C50" s="64"/>
      <c r="D50" s="17">
        <f t="shared" si="7"/>
        <v>4543.8</v>
      </c>
      <c r="E50" s="17">
        <v>3901</v>
      </c>
      <c r="F50" s="17">
        <v>583</v>
      </c>
      <c r="G50" s="17">
        <v>59.8</v>
      </c>
      <c r="H50" s="17">
        <v>0</v>
      </c>
      <c r="I50" s="17">
        <f t="shared" si="2"/>
        <v>4543.8</v>
      </c>
      <c r="J50" s="35">
        <v>3901</v>
      </c>
      <c r="K50" s="35">
        <v>583</v>
      </c>
      <c r="L50" s="35">
        <v>59.8</v>
      </c>
      <c r="M50" s="35">
        <v>0</v>
      </c>
      <c r="N50" s="17">
        <f t="shared" si="3"/>
        <v>4543.7</v>
      </c>
      <c r="O50" s="17">
        <v>3900.9</v>
      </c>
      <c r="P50" s="17">
        <v>583</v>
      </c>
      <c r="Q50" s="17">
        <v>59.8</v>
      </c>
      <c r="R50" s="17">
        <v>0</v>
      </c>
      <c r="S50" s="16" t="s">
        <v>130</v>
      </c>
      <c r="T50" s="18">
        <f t="shared" si="0"/>
        <v>99.997799198908396</v>
      </c>
      <c r="U50" s="18">
        <f t="shared" si="0"/>
        <v>99.99743655472956</v>
      </c>
      <c r="V50" s="18">
        <f t="shared" si="0"/>
        <v>100</v>
      </c>
      <c r="W50" s="18">
        <f t="shared" si="0"/>
        <v>100</v>
      </c>
      <c r="X50" s="18" t="e">
        <f t="shared" si="0"/>
        <v>#DIV/0!</v>
      </c>
      <c r="Y50" s="23">
        <f t="shared" si="1"/>
        <v>9.9999999999909051E-2</v>
      </c>
    </row>
    <row r="51" spans="1:25" s="25" customFormat="1" ht="116.25" customHeight="1" x14ac:dyDescent="0.3">
      <c r="A51" s="15" t="s">
        <v>131</v>
      </c>
      <c r="B51" s="16" t="s">
        <v>132</v>
      </c>
      <c r="C51" s="67"/>
      <c r="D51" s="17">
        <f t="shared" si="7"/>
        <v>484.59999999999997</v>
      </c>
      <c r="E51" s="17">
        <v>416</v>
      </c>
      <c r="F51" s="17">
        <v>62.2</v>
      </c>
      <c r="G51" s="17">
        <v>6.4</v>
      </c>
      <c r="H51" s="17">
        <v>0</v>
      </c>
      <c r="I51" s="17">
        <f t="shared" si="2"/>
        <v>484.59999999999997</v>
      </c>
      <c r="J51" s="17">
        <v>416</v>
      </c>
      <c r="K51" s="17">
        <v>62.2</v>
      </c>
      <c r="L51" s="17">
        <v>6.4</v>
      </c>
      <c r="M51" s="17">
        <v>0</v>
      </c>
      <c r="N51" s="17">
        <f t="shared" si="3"/>
        <v>484.4</v>
      </c>
      <c r="O51" s="17">
        <v>415.8</v>
      </c>
      <c r="P51" s="17">
        <v>62.2</v>
      </c>
      <c r="Q51" s="17">
        <v>6.4</v>
      </c>
      <c r="R51" s="17">
        <v>0</v>
      </c>
      <c r="S51" s="16" t="s">
        <v>133</v>
      </c>
      <c r="T51" s="18">
        <f t="shared" si="0"/>
        <v>99.958728848534875</v>
      </c>
      <c r="U51" s="18">
        <f t="shared" si="0"/>
        <v>99.95192307692308</v>
      </c>
      <c r="V51" s="18">
        <f t="shared" si="0"/>
        <v>100</v>
      </c>
      <c r="W51" s="18">
        <f t="shared" si="0"/>
        <v>100</v>
      </c>
      <c r="X51" s="18" t="e">
        <f t="shared" si="0"/>
        <v>#DIV/0!</v>
      </c>
      <c r="Y51" s="23">
        <f t="shared" si="1"/>
        <v>0.19999999999998863</v>
      </c>
    </row>
    <row r="52" spans="1:25" s="25" customFormat="1" ht="205.5" customHeight="1" x14ac:dyDescent="0.3">
      <c r="A52" s="15" t="s">
        <v>134</v>
      </c>
      <c r="B52" s="16" t="s">
        <v>135</v>
      </c>
      <c r="C52" s="27" t="s">
        <v>136</v>
      </c>
      <c r="D52" s="17">
        <f t="shared" si="7"/>
        <v>6407.7</v>
      </c>
      <c r="E52" s="17">
        <v>0</v>
      </c>
      <c r="F52" s="17">
        <v>0</v>
      </c>
      <c r="G52" s="17">
        <v>13.7</v>
      </c>
      <c r="H52" s="17">
        <v>6394</v>
      </c>
      <c r="I52" s="17">
        <f t="shared" si="2"/>
        <v>6407.7</v>
      </c>
      <c r="J52" s="17">
        <v>0</v>
      </c>
      <c r="K52" s="17">
        <v>0</v>
      </c>
      <c r="L52" s="17">
        <v>13.7</v>
      </c>
      <c r="M52" s="17">
        <v>6394</v>
      </c>
      <c r="N52" s="17">
        <f t="shared" si="3"/>
        <v>6407.7</v>
      </c>
      <c r="O52" s="17">
        <v>0</v>
      </c>
      <c r="P52" s="17">
        <v>0</v>
      </c>
      <c r="Q52" s="17">
        <v>13.7</v>
      </c>
      <c r="R52" s="17">
        <v>6394</v>
      </c>
      <c r="S52" s="28"/>
      <c r="T52" s="18">
        <f t="shared" si="0"/>
        <v>100</v>
      </c>
      <c r="U52" s="18" t="e">
        <f t="shared" si="0"/>
        <v>#DIV/0!</v>
      </c>
      <c r="V52" s="18" t="e">
        <f t="shared" si="0"/>
        <v>#DIV/0!</v>
      </c>
      <c r="W52" s="18">
        <f t="shared" si="0"/>
        <v>100</v>
      </c>
      <c r="X52" s="18">
        <f t="shared" si="0"/>
        <v>100</v>
      </c>
      <c r="Y52" s="23">
        <f t="shared" si="1"/>
        <v>0</v>
      </c>
    </row>
    <row r="53" spans="1:25" s="25" customFormat="1" ht="217.5" customHeight="1" x14ac:dyDescent="0.3">
      <c r="A53" s="15" t="s">
        <v>137</v>
      </c>
      <c r="B53" s="16" t="s">
        <v>138</v>
      </c>
      <c r="C53" s="27" t="s">
        <v>139</v>
      </c>
      <c r="D53" s="17">
        <f t="shared" si="7"/>
        <v>19037.5</v>
      </c>
      <c r="E53" s="17">
        <v>0</v>
      </c>
      <c r="F53" s="17">
        <v>0</v>
      </c>
      <c r="G53" s="17">
        <v>19037.5</v>
      </c>
      <c r="H53" s="17">
        <v>0</v>
      </c>
      <c r="I53" s="17">
        <f t="shared" si="2"/>
        <v>19037.5</v>
      </c>
      <c r="J53" s="17">
        <v>0</v>
      </c>
      <c r="K53" s="17">
        <v>0</v>
      </c>
      <c r="L53" s="17">
        <v>19037.5</v>
      </c>
      <c r="M53" s="17">
        <v>0</v>
      </c>
      <c r="N53" s="17">
        <f t="shared" si="3"/>
        <v>18824.099999999999</v>
      </c>
      <c r="O53" s="17">
        <v>0</v>
      </c>
      <c r="P53" s="17">
        <v>0</v>
      </c>
      <c r="Q53" s="17">
        <v>18824.099999999999</v>
      </c>
      <c r="R53" s="17">
        <v>0</v>
      </c>
      <c r="S53" s="28"/>
      <c r="T53" s="18">
        <f t="shared" si="0"/>
        <v>98.879054497701901</v>
      </c>
      <c r="U53" s="18" t="e">
        <f t="shared" si="0"/>
        <v>#DIV/0!</v>
      </c>
      <c r="V53" s="18" t="e">
        <f t="shared" si="0"/>
        <v>#DIV/0!</v>
      </c>
      <c r="W53" s="18">
        <f t="shared" si="0"/>
        <v>98.879054497701901</v>
      </c>
      <c r="X53" s="18" t="e">
        <f t="shared" si="0"/>
        <v>#DIV/0!</v>
      </c>
      <c r="Y53" s="23">
        <f t="shared" si="1"/>
        <v>0</v>
      </c>
    </row>
    <row r="54" spans="1:25" s="37" customFormat="1" ht="265.5" customHeight="1" x14ac:dyDescent="0.3">
      <c r="A54" s="15" t="s">
        <v>140</v>
      </c>
      <c r="B54" s="36" t="s">
        <v>141</v>
      </c>
      <c r="C54" s="27" t="s">
        <v>142</v>
      </c>
      <c r="D54" s="17">
        <f t="shared" si="7"/>
        <v>17448.5</v>
      </c>
      <c r="E54" s="17">
        <v>0</v>
      </c>
      <c r="F54" s="17">
        <v>0</v>
      </c>
      <c r="G54" s="17">
        <v>17448.5</v>
      </c>
      <c r="H54" s="17">
        <v>0</v>
      </c>
      <c r="I54" s="17">
        <f t="shared" si="2"/>
        <v>17448.5</v>
      </c>
      <c r="J54" s="17">
        <v>0</v>
      </c>
      <c r="K54" s="17">
        <v>0</v>
      </c>
      <c r="L54" s="17">
        <v>17448.5</v>
      </c>
      <c r="M54" s="17">
        <v>0</v>
      </c>
      <c r="N54" s="17">
        <f t="shared" si="3"/>
        <v>15754</v>
      </c>
      <c r="O54" s="17">
        <v>0</v>
      </c>
      <c r="P54" s="17">
        <v>0</v>
      </c>
      <c r="Q54" s="17">
        <v>15754</v>
      </c>
      <c r="R54" s="17">
        <v>0</v>
      </c>
      <c r="S54" s="28"/>
      <c r="T54" s="18">
        <f t="shared" si="0"/>
        <v>90.288563486832672</v>
      </c>
      <c r="U54" s="18" t="e">
        <f t="shared" si="0"/>
        <v>#DIV/0!</v>
      </c>
      <c r="V54" s="18" t="e">
        <f t="shared" si="0"/>
        <v>#DIV/0!</v>
      </c>
      <c r="W54" s="18">
        <f t="shared" si="0"/>
        <v>90.288563486832672</v>
      </c>
      <c r="X54" s="18" t="e">
        <f t="shared" si="0"/>
        <v>#DIV/0!</v>
      </c>
      <c r="Y54" s="23">
        <f t="shared" si="1"/>
        <v>0</v>
      </c>
    </row>
    <row r="55" spans="1:25" s="37" customFormat="1" ht="100.5" customHeight="1" x14ac:dyDescent="0.3">
      <c r="A55" s="15" t="s">
        <v>143</v>
      </c>
      <c r="B55" s="36" t="s">
        <v>144</v>
      </c>
      <c r="C55" s="62" t="s">
        <v>145</v>
      </c>
      <c r="D55" s="17">
        <f t="shared" si="7"/>
        <v>88433.9</v>
      </c>
      <c r="E55" s="17">
        <v>63.1</v>
      </c>
      <c r="F55" s="17">
        <v>1989.1</v>
      </c>
      <c r="G55" s="17">
        <v>86381.7</v>
      </c>
      <c r="H55" s="17">
        <v>0</v>
      </c>
      <c r="I55" s="17">
        <f t="shared" si="2"/>
        <v>88433.9</v>
      </c>
      <c r="J55" s="17">
        <v>63.1</v>
      </c>
      <c r="K55" s="17">
        <v>1989.1</v>
      </c>
      <c r="L55" s="17">
        <v>86381.7</v>
      </c>
      <c r="M55" s="17">
        <v>0</v>
      </c>
      <c r="N55" s="17">
        <f t="shared" si="3"/>
        <v>86464.2</v>
      </c>
      <c r="O55" s="17">
        <v>10.5</v>
      </c>
      <c r="P55" s="17">
        <v>1946.5</v>
      </c>
      <c r="Q55" s="17">
        <v>84507.199999999997</v>
      </c>
      <c r="R55" s="17">
        <v>0</v>
      </c>
      <c r="S55" s="16" t="s">
        <v>146</v>
      </c>
      <c r="T55" s="18">
        <f t="shared" si="0"/>
        <v>97.772686718554766</v>
      </c>
      <c r="U55" s="18">
        <f t="shared" si="0"/>
        <v>16.640253565768621</v>
      </c>
      <c r="V55" s="18">
        <f t="shared" si="0"/>
        <v>97.858327886984071</v>
      </c>
      <c r="W55" s="18">
        <f t="shared" si="0"/>
        <v>97.829980192563937</v>
      </c>
      <c r="X55" s="18" t="e">
        <f t="shared" si="0"/>
        <v>#DIV/0!</v>
      </c>
      <c r="Y55" s="23">
        <f t="shared" si="1"/>
        <v>52.6</v>
      </c>
    </row>
    <row r="56" spans="1:25" s="37" customFormat="1" ht="168.75" customHeight="1" x14ac:dyDescent="0.3">
      <c r="A56" s="15" t="s">
        <v>147</v>
      </c>
      <c r="B56" s="36" t="s">
        <v>148</v>
      </c>
      <c r="C56" s="62"/>
      <c r="D56" s="17">
        <f t="shared" si="7"/>
        <v>63.1</v>
      </c>
      <c r="E56" s="17">
        <v>63.1</v>
      </c>
      <c r="F56" s="17">
        <v>0</v>
      </c>
      <c r="G56" s="17">
        <v>0</v>
      </c>
      <c r="H56" s="17">
        <v>0</v>
      </c>
      <c r="I56" s="17">
        <f t="shared" si="2"/>
        <v>63.1</v>
      </c>
      <c r="J56" s="17">
        <v>63.1</v>
      </c>
      <c r="K56" s="17">
        <v>0</v>
      </c>
      <c r="L56" s="17">
        <v>0</v>
      </c>
      <c r="M56" s="17">
        <v>0</v>
      </c>
      <c r="N56" s="17">
        <f t="shared" si="3"/>
        <v>10.5</v>
      </c>
      <c r="O56" s="17">
        <v>10.5</v>
      </c>
      <c r="P56" s="17">
        <v>0</v>
      </c>
      <c r="Q56" s="17">
        <v>0</v>
      </c>
      <c r="R56" s="17">
        <v>0</v>
      </c>
      <c r="S56" s="16" t="s">
        <v>149</v>
      </c>
      <c r="T56" s="18">
        <f t="shared" si="0"/>
        <v>16.640253565768621</v>
      </c>
      <c r="U56" s="18">
        <f t="shared" si="0"/>
        <v>16.640253565768621</v>
      </c>
      <c r="V56" s="18" t="e">
        <f t="shared" si="0"/>
        <v>#DIV/0!</v>
      </c>
      <c r="W56" s="18" t="e">
        <f t="shared" si="0"/>
        <v>#DIV/0!</v>
      </c>
      <c r="X56" s="18" t="e">
        <f t="shared" si="0"/>
        <v>#DIV/0!</v>
      </c>
      <c r="Y56" s="23">
        <f t="shared" si="1"/>
        <v>52.6</v>
      </c>
    </row>
    <row r="57" spans="1:25" s="37" customFormat="1" ht="160.5" customHeight="1" x14ac:dyDescent="0.3">
      <c r="A57" s="15" t="s">
        <v>150</v>
      </c>
      <c r="B57" s="28" t="s">
        <v>151</v>
      </c>
      <c r="C57" s="27" t="s">
        <v>152</v>
      </c>
      <c r="D57" s="17">
        <f t="shared" si="7"/>
        <v>5</v>
      </c>
      <c r="E57" s="38">
        <v>0</v>
      </c>
      <c r="F57" s="38">
        <v>0</v>
      </c>
      <c r="G57" s="38">
        <v>5</v>
      </c>
      <c r="H57" s="38">
        <v>0</v>
      </c>
      <c r="I57" s="17">
        <f t="shared" si="2"/>
        <v>5</v>
      </c>
      <c r="J57" s="38">
        <v>0</v>
      </c>
      <c r="K57" s="38">
        <v>0</v>
      </c>
      <c r="L57" s="38">
        <v>5</v>
      </c>
      <c r="M57" s="38">
        <v>0</v>
      </c>
      <c r="N57" s="17">
        <f t="shared" si="3"/>
        <v>5</v>
      </c>
      <c r="O57" s="17">
        <v>0</v>
      </c>
      <c r="P57" s="17">
        <v>0</v>
      </c>
      <c r="Q57" s="17">
        <v>5</v>
      </c>
      <c r="R57" s="17">
        <v>0</v>
      </c>
      <c r="S57" s="16"/>
      <c r="T57" s="18">
        <f t="shared" si="0"/>
        <v>100</v>
      </c>
      <c r="U57" s="18" t="e">
        <f t="shared" si="0"/>
        <v>#DIV/0!</v>
      </c>
      <c r="V57" s="18" t="e">
        <f t="shared" si="0"/>
        <v>#DIV/0!</v>
      </c>
      <c r="W57" s="18">
        <f t="shared" si="0"/>
        <v>100</v>
      </c>
      <c r="X57" s="18" t="e">
        <f t="shared" si="0"/>
        <v>#DIV/0!</v>
      </c>
      <c r="Y57" s="23">
        <f t="shared" si="1"/>
        <v>0</v>
      </c>
    </row>
    <row r="58" spans="1:25" s="37" customFormat="1" ht="271.5" customHeight="1" x14ac:dyDescent="0.3">
      <c r="A58" s="15" t="s">
        <v>153</v>
      </c>
      <c r="B58" s="28" t="s">
        <v>154</v>
      </c>
      <c r="C58" s="27" t="s">
        <v>155</v>
      </c>
      <c r="D58" s="17">
        <f t="shared" si="7"/>
        <v>40296.1</v>
      </c>
      <c r="E58" s="38">
        <v>0</v>
      </c>
      <c r="F58" s="38">
        <v>31544.799999999999</v>
      </c>
      <c r="G58" s="38">
        <v>8751.2999999999993</v>
      </c>
      <c r="H58" s="38">
        <v>0</v>
      </c>
      <c r="I58" s="17">
        <f t="shared" si="2"/>
        <v>40296.1</v>
      </c>
      <c r="J58" s="38">
        <v>0</v>
      </c>
      <c r="K58" s="38">
        <v>31544.799999999999</v>
      </c>
      <c r="L58" s="38">
        <v>8751.2999999999993</v>
      </c>
      <c r="M58" s="38">
        <v>0</v>
      </c>
      <c r="N58" s="17">
        <f t="shared" si="3"/>
        <v>17014.3</v>
      </c>
      <c r="O58" s="17">
        <v>0</v>
      </c>
      <c r="P58" s="17">
        <v>11112</v>
      </c>
      <c r="Q58" s="17">
        <v>5902.3</v>
      </c>
      <c r="R58" s="17">
        <v>0</v>
      </c>
      <c r="S58" s="16"/>
      <c r="T58" s="18">
        <f t="shared" si="0"/>
        <v>42.223192815185591</v>
      </c>
      <c r="U58" s="18" t="e">
        <f t="shared" si="0"/>
        <v>#DIV/0!</v>
      </c>
      <c r="V58" s="18">
        <f t="shared" si="0"/>
        <v>35.22609114655981</v>
      </c>
      <c r="W58" s="18">
        <f t="shared" si="0"/>
        <v>67.444836767108896</v>
      </c>
      <c r="X58" s="18" t="e">
        <f t="shared" si="0"/>
        <v>#DIV/0!</v>
      </c>
      <c r="Y58" s="23">
        <f t="shared" si="1"/>
        <v>0</v>
      </c>
    </row>
    <row r="59" spans="1:25" s="37" customFormat="1" ht="165.75" customHeight="1" x14ac:dyDescent="0.3">
      <c r="A59" s="15" t="s">
        <v>156</v>
      </c>
      <c r="B59" s="28" t="s">
        <v>157</v>
      </c>
      <c r="C59" s="27" t="s">
        <v>158</v>
      </c>
      <c r="D59" s="17">
        <f t="shared" si="7"/>
        <v>550</v>
      </c>
      <c r="E59" s="38">
        <v>0</v>
      </c>
      <c r="F59" s="38">
        <v>0</v>
      </c>
      <c r="G59" s="38">
        <v>550</v>
      </c>
      <c r="H59" s="38"/>
      <c r="I59" s="17">
        <f t="shared" si="2"/>
        <v>550</v>
      </c>
      <c r="J59" s="38">
        <v>0</v>
      </c>
      <c r="K59" s="38">
        <v>0</v>
      </c>
      <c r="L59" s="39">
        <v>550</v>
      </c>
      <c r="M59" s="38">
        <v>0</v>
      </c>
      <c r="N59" s="17">
        <f t="shared" si="3"/>
        <v>549.79999999999995</v>
      </c>
      <c r="O59" s="17">
        <v>0</v>
      </c>
      <c r="P59" s="17">
        <v>0</v>
      </c>
      <c r="Q59" s="17">
        <v>549.79999999999995</v>
      </c>
      <c r="R59" s="17">
        <v>0</v>
      </c>
      <c r="S59" s="16"/>
      <c r="T59" s="18">
        <f t="shared" si="0"/>
        <v>99.963636363636354</v>
      </c>
      <c r="U59" s="18" t="e">
        <f t="shared" si="0"/>
        <v>#DIV/0!</v>
      </c>
      <c r="V59" s="18" t="e">
        <f t="shared" si="0"/>
        <v>#DIV/0!</v>
      </c>
      <c r="W59" s="18">
        <f t="shared" si="0"/>
        <v>99.963636363636354</v>
      </c>
      <c r="X59" s="18" t="e">
        <f t="shared" si="0"/>
        <v>#DIV/0!</v>
      </c>
      <c r="Y59" s="23">
        <f t="shared" si="1"/>
        <v>0</v>
      </c>
    </row>
    <row r="60" spans="1:25" s="40" customFormat="1" ht="18" customHeight="1" x14ac:dyDescent="0.3">
      <c r="A60" s="68" t="s">
        <v>159</v>
      </c>
      <c r="B60" s="68"/>
      <c r="C60" s="68"/>
      <c r="D60" s="17">
        <f t="shared" ref="D60:R60" si="8">D12+D16+D20+D21+D30+D32+D35+D39+D40+D41+D42+D44+D45+D47+D52+D53+D54+D55+D57+D58+D59</f>
        <v>3720302.6999999997</v>
      </c>
      <c r="E60" s="17">
        <f t="shared" si="8"/>
        <v>994463</v>
      </c>
      <c r="F60" s="17">
        <f t="shared" si="8"/>
        <v>1547996.8000000003</v>
      </c>
      <c r="G60" s="17">
        <f t="shared" si="8"/>
        <v>1019862.2</v>
      </c>
      <c r="H60" s="17">
        <f t="shared" si="8"/>
        <v>157980.70000000001</v>
      </c>
      <c r="I60" s="17">
        <f t="shared" si="8"/>
        <v>3720302.6999999997</v>
      </c>
      <c r="J60" s="17">
        <f t="shared" si="8"/>
        <v>994463</v>
      </c>
      <c r="K60" s="17">
        <f t="shared" si="8"/>
        <v>1547996.8000000003</v>
      </c>
      <c r="L60" s="17">
        <f t="shared" si="8"/>
        <v>1019862.2</v>
      </c>
      <c r="M60" s="17">
        <f t="shared" si="8"/>
        <v>157980.70000000001</v>
      </c>
      <c r="N60" s="17">
        <f t="shared" si="8"/>
        <v>3564657.1</v>
      </c>
      <c r="O60" s="17">
        <f t="shared" si="8"/>
        <v>964246.2</v>
      </c>
      <c r="P60" s="17">
        <f t="shared" si="8"/>
        <v>1465965.5</v>
      </c>
      <c r="Q60" s="17">
        <f t="shared" si="8"/>
        <v>979726.9</v>
      </c>
      <c r="R60" s="17">
        <f t="shared" si="8"/>
        <v>154718.49999999997</v>
      </c>
      <c r="S60" s="28"/>
      <c r="T60" s="18">
        <f t="shared" si="0"/>
        <v>95.816318924801479</v>
      </c>
      <c r="U60" s="18">
        <f t="shared" si="0"/>
        <v>96.96149580225709</v>
      </c>
      <c r="V60" s="18">
        <f t="shared" si="0"/>
        <v>94.700809459037629</v>
      </c>
      <c r="W60" s="18">
        <f t="shared" si="0"/>
        <v>96.064635006572459</v>
      </c>
      <c r="X60" s="18">
        <f t="shared" si="0"/>
        <v>97.935064219869872</v>
      </c>
      <c r="Y60" s="23">
        <f t="shared" si="1"/>
        <v>30216.800000000047</v>
      </c>
    </row>
    <row r="61" spans="1:25" s="1" customFormat="1" ht="28.5" customHeight="1" x14ac:dyDescent="0.3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2"/>
      <c r="T61" s="43"/>
      <c r="U61" s="44"/>
      <c r="V61" s="44"/>
      <c r="W61" s="45"/>
      <c r="X61" s="46"/>
      <c r="Y61" s="46"/>
    </row>
    <row r="62" spans="1:25" s="50" customFormat="1" x14ac:dyDescent="0.3">
      <c r="A62" s="1"/>
      <c r="B62" s="1"/>
      <c r="C62" s="1" t="s">
        <v>160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 t="s">
        <v>161</v>
      </c>
      <c r="P62" s="1"/>
      <c r="Q62" s="1"/>
      <c r="R62" s="1"/>
      <c r="S62" s="2"/>
      <c r="T62" s="47"/>
      <c r="U62" s="48"/>
      <c r="V62" s="48"/>
      <c r="W62" s="48"/>
      <c r="X62" s="49"/>
      <c r="Y62" s="49"/>
    </row>
    <row r="63" spans="1:25" s="54" customFormat="1" ht="36.75" customHeight="1" x14ac:dyDescent="0.3">
      <c r="A63" s="1"/>
      <c r="B63" s="1"/>
      <c r="C63" s="1"/>
      <c r="D63" s="4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43"/>
      <c r="U63" s="51"/>
      <c r="V63" s="51"/>
      <c r="W63" s="52"/>
      <c r="X63" s="53"/>
      <c r="Y63" s="53"/>
    </row>
    <row r="64" spans="1:25" s="54" customFormat="1" x14ac:dyDescent="0.3">
      <c r="A64" s="1" t="s">
        <v>162</v>
      </c>
      <c r="B64" s="1"/>
      <c r="C64" s="1" t="s">
        <v>163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 t="s">
        <v>164</v>
      </c>
      <c r="P64" s="1"/>
      <c r="Q64" s="1"/>
      <c r="R64" s="46"/>
      <c r="S64" s="2"/>
      <c r="T64" s="44"/>
      <c r="U64" s="51"/>
      <c r="V64" s="51"/>
      <c r="W64" s="52"/>
    </row>
    <row r="65" spans="1:25" s="50" customFormat="1" ht="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47"/>
      <c r="U65" s="55"/>
      <c r="V65" s="55"/>
      <c r="W65" s="48"/>
      <c r="X65" s="49"/>
      <c r="Y65" s="49"/>
    </row>
    <row r="66" spans="1:25" s="50" customFormat="1" ht="1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47"/>
      <c r="U66" s="55"/>
      <c r="V66" s="55"/>
      <c r="W66" s="48"/>
      <c r="X66" s="49"/>
      <c r="Y66" s="49"/>
    </row>
    <row r="67" spans="1:25" s="50" customFormat="1" ht="18" customHeight="1" x14ac:dyDescent="0.3">
      <c r="A67" s="1"/>
      <c r="B67" s="1" t="s">
        <v>165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6"/>
      <c r="S67" s="2"/>
      <c r="T67" s="47"/>
      <c r="U67" s="55"/>
      <c r="V67" s="55"/>
      <c r="W67" s="48"/>
      <c r="X67" s="49"/>
      <c r="Y67" s="49"/>
    </row>
    <row r="68" spans="1:25" s="50" customFormat="1" ht="16.5" customHeight="1" x14ac:dyDescent="0.3">
      <c r="A68" s="1"/>
      <c r="B68" s="1" t="s">
        <v>166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47"/>
      <c r="U68" s="55"/>
      <c r="V68" s="55"/>
      <c r="W68" s="48"/>
      <c r="X68" s="49"/>
      <c r="Y68" s="49"/>
    </row>
    <row r="70" spans="1:25" x14ac:dyDescent="0.3">
      <c r="D70" s="46"/>
      <c r="O70" s="46"/>
    </row>
    <row r="93" spans="22:22" x14ac:dyDescent="0.3">
      <c r="V93" s="56"/>
    </row>
  </sheetData>
  <mergeCells count="26">
    <mergeCell ref="C42:C43"/>
    <mergeCell ref="C45:C46"/>
    <mergeCell ref="C47:C51"/>
    <mergeCell ref="C55:C56"/>
    <mergeCell ref="A60:C60"/>
    <mergeCell ref="C35:C38"/>
    <mergeCell ref="S6:S9"/>
    <mergeCell ref="D7:H7"/>
    <mergeCell ref="I7:M7"/>
    <mergeCell ref="N7:R7"/>
    <mergeCell ref="D8:D9"/>
    <mergeCell ref="E8:H8"/>
    <mergeCell ref="N8:N9"/>
    <mergeCell ref="O8:R8"/>
    <mergeCell ref="A11:H11"/>
    <mergeCell ref="C12:C15"/>
    <mergeCell ref="C16:C19"/>
    <mergeCell ref="C30:C31"/>
    <mergeCell ref="C32:C34"/>
    <mergeCell ref="A2:R2"/>
    <mergeCell ref="A3:R3"/>
    <mergeCell ref="A4:R4"/>
    <mergeCell ref="A6:A9"/>
    <mergeCell ref="B6:B9"/>
    <mergeCell ref="C6:C9"/>
    <mergeCell ref="D6:R6"/>
  </mergeCells>
  <pageMargins left="0.11811023622047245" right="0.11811023622047245" top="0.35433070866141736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 </vt:lpstr>
      <vt:lpstr>'год '!Заголовки_для_печати</vt:lpstr>
      <vt:lpstr>'год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2022-03-03T06:47:51Z</dcterms:created>
  <dcterms:modified xsi:type="dcterms:W3CDTF">2022-03-25T13:16:48Z</dcterms:modified>
</cp:coreProperties>
</file>