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6" windowWidth="21072" windowHeight="10548"/>
  </bookViews>
  <sheets>
    <sheet name="1 кв Обл" sheetId="1" r:id="rId1"/>
  </sheets>
  <definedNames>
    <definedName name="_xlnm.Print_Titles" localSheetId="0">'1 кв Обл'!$6:$9</definedName>
    <definedName name="_xlnm.Print_Area" localSheetId="0">'1 кв Обл'!$A$2:$N$59</definedName>
  </definedNames>
  <calcPr calcId="144525"/>
</workbook>
</file>

<file path=xl/calcChain.xml><?xml version="1.0" encoding="utf-8"?>
<calcChain xmlns="http://schemas.openxmlformats.org/spreadsheetml/2006/main">
  <c r="M51" i="1" l="1"/>
  <c r="T51" i="1" s="1"/>
  <c r="L51" i="1"/>
  <c r="K51" i="1"/>
  <c r="R51" i="1" s="1"/>
  <c r="J51" i="1"/>
  <c r="H51" i="1"/>
  <c r="G51" i="1"/>
  <c r="F51" i="1"/>
  <c r="E51" i="1"/>
  <c r="U50" i="1"/>
  <c r="T50" i="1"/>
  <c r="S50" i="1"/>
  <c r="R50" i="1"/>
  <c r="Q50" i="1"/>
  <c r="O50" i="1"/>
  <c r="I50" i="1"/>
  <c r="P50" i="1" s="1"/>
  <c r="D50" i="1"/>
  <c r="U49" i="1"/>
  <c r="S49" i="1"/>
  <c r="R49" i="1"/>
  <c r="Q49" i="1"/>
  <c r="O49" i="1"/>
  <c r="I49" i="1"/>
  <c r="D49" i="1"/>
  <c r="U48" i="1"/>
  <c r="T48" i="1"/>
  <c r="S48" i="1"/>
  <c r="R48" i="1"/>
  <c r="Q48" i="1"/>
  <c r="O48" i="1"/>
  <c r="I48" i="1"/>
  <c r="P48" i="1" s="1"/>
  <c r="D48" i="1"/>
  <c r="U47" i="1"/>
  <c r="T47" i="1"/>
  <c r="S47" i="1"/>
  <c r="R47" i="1"/>
  <c r="Q47" i="1"/>
  <c r="O47" i="1"/>
  <c r="I47" i="1"/>
  <c r="P47" i="1" s="1"/>
  <c r="D47" i="1"/>
  <c r="U46" i="1"/>
  <c r="T46" i="1"/>
  <c r="S46" i="1"/>
  <c r="R46" i="1"/>
  <c r="Q46" i="1"/>
  <c r="O46" i="1"/>
  <c r="I46" i="1"/>
  <c r="P46" i="1" s="1"/>
  <c r="D46" i="1"/>
  <c r="U45" i="1"/>
  <c r="T45" i="1"/>
  <c r="S45" i="1"/>
  <c r="R45" i="1"/>
  <c r="Q45" i="1"/>
  <c r="O45" i="1"/>
  <c r="I45" i="1"/>
  <c r="P45" i="1" s="1"/>
  <c r="D45" i="1"/>
  <c r="U44" i="1"/>
  <c r="T44" i="1"/>
  <c r="S44" i="1"/>
  <c r="R44" i="1"/>
  <c r="Q44" i="1"/>
  <c r="O44" i="1"/>
  <c r="I44" i="1"/>
  <c r="P44" i="1" s="1"/>
  <c r="D44" i="1"/>
  <c r="U43" i="1"/>
  <c r="T43" i="1"/>
  <c r="S43" i="1"/>
  <c r="R43" i="1"/>
  <c r="Q43" i="1"/>
  <c r="O43" i="1"/>
  <c r="I43" i="1"/>
  <c r="P43" i="1" s="1"/>
  <c r="D43" i="1"/>
  <c r="U42" i="1"/>
  <c r="T42" i="1"/>
  <c r="S42" i="1"/>
  <c r="R42" i="1"/>
  <c r="Q42" i="1"/>
  <c r="O42" i="1"/>
  <c r="I42" i="1"/>
  <c r="P42" i="1" s="1"/>
  <c r="D42" i="1"/>
  <c r="U41" i="1"/>
  <c r="T41" i="1"/>
  <c r="S41" i="1"/>
  <c r="R41" i="1"/>
  <c r="Q41" i="1"/>
  <c r="O41" i="1"/>
  <c r="I41" i="1"/>
  <c r="P41" i="1" s="1"/>
  <c r="D41" i="1"/>
  <c r="U40" i="1"/>
  <c r="T40" i="1"/>
  <c r="S40" i="1"/>
  <c r="R40" i="1"/>
  <c r="Q40" i="1"/>
  <c r="O40" i="1"/>
  <c r="I40" i="1"/>
  <c r="P40" i="1" s="1"/>
  <c r="D40" i="1"/>
  <c r="U39" i="1"/>
  <c r="T39" i="1"/>
  <c r="S39" i="1"/>
  <c r="R39" i="1"/>
  <c r="Q39" i="1"/>
  <c r="O39" i="1"/>
  <c r="I39" i="1"/>
  <c r="P39" i="1" s="1"/>
  <c r="D39" i="1"/>
  <c r="U38" i="1"/>
  <c r="T38" i="1"/>
  <c r="S38" i="1"/>
  <c r="R38" i="1"/>
  <c r="Q38" i="1"/>
  <c r="O38" i="1"/>
  <c r="I38" i="1"/>
  <c r="P38" i="1" s="1"/>
  <c r="D38" i="1"/>
  <c r="U37" i="1"/>
  <c r="T37" i="1"/>
  <c r="S37" i="1"/>
  <c r="R37" i="1"/>
  <c r="Q37" i="1"/>
  <c r="O37" i="1"/>
  <c r="I37" i="1"/>
  <c r="P37" i="1" s="1"/>
  <c r="D37" i="1"/>
  <c r="U36" i="1"/>
  <c r="T36" i="1"/>
  <c r="S36" i="1"/>
  <c r="R36" i="1"/>
  <c r="Q36" i="1"/>
  <c r="O36" i="1"/>
  <c r="I36" i="1"/>
  <c r="P36" i="1" s="1"/>
  <c r="D36" i="1"/>
  <c r="U35" i="1"/>
  <c r="T35" i="1"/>
  <c r="S35" i="1"/>
  <c r="R35" i="1"/>
  <c r="Q35" i="1"/>
  <c r="O35" i="1"/>
  <c r="I35" i="1"/>
  <c r="P35" i="1" s="1"/>
  <c r="D35" i="1"/>
  <c r="U34" i="1"/>
  <c r="T34" i="1"/>
  <c r="S34" i="1"/>
  <c r="R34" i="1"/>
  <c r="Q34" i="1"/>
  <c r="O34" i="1"/>
  <c r="I34" i="1"/>
  <c r="P34" i="1" s="1"/>
  <c r="D34" i="1"/>
  <c r="U33" i="1"/>
  <c r="T33" i="1"/>
  <c r="S33" i="1"/>
  <c r="R33" i="1"/>
  <c r="Q33" i="1"/>
  <c r="O33" i="1"/>
  <c r="I33" i="1"/>
  <c r="P33" i="1" s="1"/>
  <c r="D33" i="1"/>
  <c r="T32" i="1"/>
  <c r="S32" i="1"/>
  <c r="Q32" i="1"/>
  <c r="O32" i="1"/>
  <c r="I32" i="1"/>
  <c r="D32" i="1"/>
  <c r="U31" i="1"/>
  <c r="T31" i="1"/>
  <c r="S31" i="1"/>
  <c r="R31" i="1"/>
  <c r="Q31" i="1"/>
  <c r="O31" i="1"/>
  <c r="I31" i="1"/>
  <c r="P31" i="1" s="1"/>
  <c r="D31" i="1"/>
  <c r="U30" i="1"/>
  <c r="T30" i="1"/>
  <c r="S30" i="1"/>
  <c r="R30" i="1"/>
  <c r="Q30" i="1"/>
  <c r="O30" i="1"/>
  <c r="I30" i="1"/>
  <c r="P30" i="1" s="1"/>
  <c r="D30" i="1"/>
  <c r="U29" i="1"/>
  <c r="T29" i="1"/>
  <c r="S29" i="1"/>
  <c r="R29" i="1"/>
  <c r="Q29" i="1"/>
  <c r="O29" i="1"/>
  <c r="I29" i="1"/>
  <c r="P29" i="1" s="1"/>
  <c r="D29" i="1"/>
  <c r="U28" i="1"/>
  <c r="T28" i="1"/>
  <c r="S28" i="1"/>
  <c r="Q28" i="1"/>
  <c r="O28" i="1"/>
  <c r="I28" i="1"/>
  <c r="D28" i="1"/>
  <c r="T27" i="1"/>
  <c r="S27" i="1"/>
  <c r="R27" i="1"/>
  <c r="Q27" i="1"/>
  <c r="O27" i="1"/>
  <c r="I27" i="1"/>
  <c r="D27" i="1"/>
  <c r="U26" i="1"/>
  <c r="T26" i="1"/>
  <c r="S26" i="1"/>
  <c r="R26" i="1"/>
  <c r="Q26" i="1"/>
  <c r="O26" i="1"/>
  <c r="I26" i="1"/>
  <c r="P26" i="1" s="1"/>
  <c r="D26" i="1"/>
  <c r="U25" i="1"/>
  <c r="T25" i="1"/>
  <c r="S25" i="1"/>
  <c r="R25" i="1"/>
  <c r="Q25" i="1"/>
  <c r="O25" i="1"/>
  <c r="I25" i="1"/>
  <c r="P25" i="1" s="1"/>
  <c r="D25" i="1"/>
  <c r="U24" i="1"/>
  <c r="T24" i="1"/>
  <c r="S24" i="1"/>
  <c r="R24" i="1"/>
  <c r="Q24" i="1"/>
  <c r="O24" i="1"/>
  <c r="I24" i="1"/>
  <c r="P24" i="1" s="1"/>
  <c r="D24" i="1"/>
  <c r="U23" i="1"/>
  <c r="T23" i="1"/>
  <c r="S23" i="1"/>
  <c r="R23" i="1"/>
  <c r="Q23" i="1"/>
  <c r="O23" i="1"/>
  <c r="I23" i="1"/>
  <c r="P23" i="1" s="1"/>
  <c r="D23" i="1"/>
  <c r="U22" i="1"/>
  <c r="T22" i="1"/>
  <c r="S22" i="1"/>
  <c r="R22" i="1"/>
  <c r="Q22" i="1"/>
  <c r="O22" i="1"/>
  <c r="I22" i="1"/>
  <c r="P22" i="1" s="1"/>
  <c r="D22" i="1"/>
  <c r="U21" i="1"/>
  <c r="T21" i="1"/>
  <c r="S21" i="1"/>
  <c r="R21" i="1"/>
  <c r="Q21" i="1"/>
  <c r="O21" i="1"/>
  <c r="I21" i="1"/>
  <c r="P21" i="1" s="1"/>
  <c r="D21" i="1"/>
  <c r="U20" i="1"/>
  <c r="T20" i="1"/>
  <c r="S20" i="1"/>
  <c r="R20" i="1"/>
  <c r="Q20" i="1"/>
  <c r="O20" i="1"/>
  <c r="I20" i="1"/>
  <c r="P20" i="1" s="1"/>
  <c r="D20" i="1"/>
  <c r="U19" i="1"/>
  <c r="T19" i="1"/>
  <c r="S19" i="1"/>
  <c r="R19" i="1"/>
  <c r="Q19" i="1"/>
  <c r="O19" i="1"/>
  <c r="I19" i="1"/>
  <c r="P19" i="1" s="1"/>
  <c r="D19" i="1"/>
  <c r="U18" i="1"/>
  <c r="T18" i="1"/>
  <c r="S18" i="1"/>
  <c r="R18" i="1"/>
  <c r="Q18" i="1"/>
  <c r="O18" i="1"/>
  <c r="I18" i="1"/>
  <c r="P18" i="1" s="1"/>
  <c r="D18" i="1"/>
  <c r="Q17" i="1"/>
  <c r="O17" i="1"/>
  <c r="I17" i="1"/>
  <c r="P17" i="1" s="1"/>
  <c r="D17" i="1"/>
  <c r="Q16" i="1"/>
  <c r="O16" i="1"/>
  <c r="I16" i="1"/>
  <c r="P16" i="1" s="1"/>
  <c r="D16" i="1"/>
  <c r="U15" i="1"/>
  <c r="T15" i="1"/>
  <c r="S15" i="1"/>
  <c r="R15" i="1"/>
  <c r="Q15" i="1"/>
  <c r="O15" i="1"/>
  <c r="I15" i="1"/>
  <c r="P15" i="1" s="1"/>
  <c r="D15" i="1"/>
  <c r="U14" i="1"/>
  <c r="T14" i="1"/>
  <c r="S14" i="1"/>
  <c r="R14" i="1"/>
  <c r="Q14" i="1"/>
  <c r="O14" i="1"/>
  <c r="I14" i="1"/>
  <c r="P14" i="1" s="1"/>
  <c r="D14" i="1"/>
  <c r="U13" i="1"/>
  <c r="T13" i="1"/>
  <c r="S13" i="1"/>
  <c r="R13" i="1"/>
  <c r="Q13" i="1"/>
  <c r="O13" i="1"/>
  <c r="I13" i="1"/>
  <c r="P13" i="1" s="1"/>
  <c r="D13" i="1"/>
  <c r="T12" i="1"/>
  <c r="S12" i="1"/>
  <c r="R12" i="1"/>
  <c r="Q12" i="1"/>
  <c r="O12" i="1"/>
  <c r="I12" i="1"/>
  <c r="I51" i="1" s="1"/>
  <c r="D12" i="1"/>
  <c r="M11" i="1"/>
  <c r="K11" i="1"/>
  <c r="J11" i="1" l="1"/>
  <c r="D51" i="1"/>
  <c r="L11" i="1"/>
  <c r="P51" i="1"/>
  <c r="I11" i="1"/>
  <c r="P12" i="1"/>
  <c r="O51" i="1"/>
  <c r="Q51" i="1"/>
  <c r="S51" i="1"/>
  <c r="U51" i="1"/>
</calcChain>
</file>

<file path=xl/sharedStrings.xml><?xml version="1.0" encoding="utf-8"?>
<sst xmlns="http://schemas.openxmlformats.org/spreadsheetml/2006/main" count="145" uniqueCount="139">
  <si>
    <t xml:space="preserve">Отчет о реализации муниципальных программ в 2023 году </t>
  </si>
  <si>
    <t>(по состоянию на 01.04.2023 года</t>
  </si>
  <si>
    <t>г.Новошахтинск</t>
  </si>
  <si>
    <t>№ п/п</t>
  </si>
  <si>
    <t>Наименование муниципальной программы, объекта, мероприятия , направления расходования субсидий, субвенций</t>
  </si>
  <si>
    <t>Реквизиты нормативно правового акта об утверждении муниципальной программы</t>
  </si>
  <si>
    <t>Объем ассигнований</t>
  </si>
  <si>
    <t xml:space="preserve">Принимаемые меры по обеспечению полного освоения средств федерального бюджета в рамках муниципальных программ в 2023 году (заполняется в случае освоения федеральных средств менеее 30%)
</t>
  </si>
  <si>
    <t xml:space="preserve">Предусмотрено программой на 2023 год </t>
  </si>
  <si>
    <t xml:space="preserve">Исполнено в 2023 году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</si>
  <si>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</si>
  <si>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</si>
  <si>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</si>
  <si>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</si>
  <si>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</si>
  <si>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</si>
  <si>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 освоения в 2023 году по бюджетам</t>
  </si>
  <si>
    <t>1.</t>
  </si>
  <si>
    <t xml:space="preserve">Муниципальная программа города Новошахтинска «Развитие здравоохранения» </t>
  </si>
  <si>
    <t>Постановление Администрации города от 07.12.2018 № 1249 «Об утверждении муниципальной программы города Новошахтинска «Развитие здравоохранения». 
Постановление Администрации города от 30.12.2022 № 1514 «О внесении изменений в постановление Администрации от 23.11.2018 № 1168».</t>
  </si>
  <si>
    <t>2.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</si>
  <si>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</si>
  <si>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                                                                   Постановление Администрации города от 28.05.2020 № 387 «О внесении изменений в постановление Администрации от 07.12.2018 № 1227».                                                                                
Постановление Администрации города от 12.08.2022 № 916 «О внесении изменений в постановление Администрации от 07.12.2018 № 1227».
Постановление Администрации города от 30.12.2022 № 1493 «О внесении изменений в постановление Администрации от 07.12.2018 № 1227».
</t>
  </si>
  <si>
    <t>2.1.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</si>
  <si>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</si>
  <si>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Процент освоения федеральных средств (24,9 %). Планируемый срок освоения  федеральных средств в полном объеме до конца 2023 года, в связи с ежемесячным осуществлением расходов</t>
  </si>
  <si>
    <t>2.2.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</si>
  <si>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</si>
  <si>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Процент освоения федеральных средств (18,2 %). Планируемый срок освоения  федеральных средств в полном объеме до конца 2023 года, в связи с заявительным характером данных выплат и фактической посещаемостью детей</t>
  </si>
  <si>
    <t>2.3.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</si>
  <si>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</si>
  <si>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Процент освоения федеральных средств (16,3 %). Планируемый срок освоения  федеральных средств в полном объеме до конца 2023 года, в связи с ежемесячным осуществлением расходов</t>
  </si>
  <si>
    <t>2.4.</t>
  </si>
  <si>
    <t>Обеспечение, оснащение муниципальных общеобразовательных организаций государственными символами Российской Федерации</t>
  </si>
  <si>
    <t xml:space="preserve">Процент освоения федеральных средств (0,0 %). Планируемый срок освоения  федеральных средств в полном объеме до конца 2023 года. С 7 по 10 февраля  общеобразовательными организациями  с ООО «Развитие образования» заключено 19 контрактов на общую сумму 1 781,25 тыс. рублей. </t>
  </si>
  <si>
    <t>3.</t>
  </si>
  <si>
    <t>Муниципальная программа города Новошахтинска «Молодёжная политика и социальная активность»</t>
  </si>
  <si>
    <t xml:space="preserve">Постановление Администрации города от 07.12.2018 № 1245 «Об утверждении муниципальной программы города Новошахтинска «Молодёжь Несветая».            Постановление Администрации города от 16.10.2020 №871 «О внесении изменений в постановление Администрации города от 07.12.2018 № 1245».
Постановление Администрации города от 30.03.2021 № 275 «О внесении изменений в постановление Администрации города от 07.12.2018 № 1245»
Постановление Администрации города от 23.07.2021 № 776 «О внесении изменений в постановление Администрации города от 07.12.2018 № 1245»
Постановление Администрации города от 30.12.2021 № 1435 «О внесении изменений в постановление Администрации города от 07.12.2018 № 1245»
Постановление Администрации города №1499 от 30.12.2022 «О внесении изменений в постановление Администрации города от 07.12.2018 № 1245»
Постановление Администрации города от 27.01.2023 № 73 «О внесении изменений в постановление Администрации города от 07.12.2018 № 1245»
</t>
  </si>
  <si>
    <t>4.</t>
  </si>
  <si>
    <t>Муниципальная программа города Новошахтинска «Социальная поддержка и социальное обслуживание жителей города»</t>
  </si>
  <si>
    <t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
Постановление Администрации города от 30.12.2021 № 1434 «О внесении изменений в постановление Администрации города от 07.12.2018 № 1238».
Постановление Администрации города от 30.12.2022 № 1507 «О внесении изменений в постановление Администрации города от 07.12.2018 № 1238».</t>
  </si>
  <si>
    <t>4.1.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</si>
  <si>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</si>
  <si>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 xml:space="preserve">Процент освоения федеральных средств -  88,2 %. Планируемый срок освоения  федеральных средств в полном объеме до конца 2023 года </t>
  </si>
  <si>
    <t>4.2.</t>
  </si>
  <si>
    <t>Предоставление мер социальной поддержки отдельным категориям граждан по оплате жилого помещения и коммунальных услуг (инвалиды, ветераны, чернобыльцы)</t>
  </si>
  <si>
    <t xml:space="preserve">Процент освоения федеральных средств -  27,1 %. Планируемый срок освоения  федеральных средств в полном объеме до конца 2023 года, в связи с тем что выплаты имеют заявительный характер. </t>
  </si>
  <si>
    <t>4.3.</t>
  </si>
  <si>
    <t>Предоставление мер социальной поддержки семьям, имеющим детей и проживающим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</t>
  </si>
  <si>
    <t xml:space="preserve">Процент освоения федеральных средств -  23,6 %. Планируемый срок освоения  федеральных средств в полном объеме до конца 2023 года, в связи с тем что выплаты имеют заявительный характер. </t>
  </si>
  <si>
    <t>4.4.</t>
  </si>
  <si>
    <t>Предоставление мер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</si>
  <si>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 xml:space="preserve">Процент освоения федеральных средств -  56,7 %. Планируемый срок освоения  федеральных средств в полном объеме до конца 2023 года </t>
  </si>
  <si>
    <t>5.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</si>
  <si>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</si>
  <si>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Постановление Администрации города от 30.12.2022 № 1497 «О внесении изменений в постановление Администрации города от 07.12.2018 № 1239».</t>
  </si>
  <si>
    <t>6.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</si>
  <si>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</si>
  <si>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                                          
Постановление Администрации города от 30.12.2022 № 1495 «О внесении изменений в постановление Администрации города от 05.12.2018 № 1212».
Постановление Администрации города от 10.02.2023 № 114 «О внесении изменений в постановление Администрации города от 05.12.2018 № 1212».</t>
  </si>
  <si>
    <t>6.1.</t>
  </si>
  <si>
    <t>Субсидия на обеспечение жильем молодых семей</t>
  </si>
  <si>
    <t xml:space="preserve">Процент освоения федеральных средств -  0,0 %. Планируемый срок освоения  федеральных средств в полном объеме до конца 2023 года. Выданы свидетельства  молодым семьям 14 марта, срок их реализации (подбор жилых помещений) 7 месяцев до 14.10.2023.  </t>
  </si>
  <si>
    <t>6.2.</t>
  </si>
  <si>
    <t>Субсидия на обеспечение детей-сирот и детей, оставшихся без попечения родителей</t>
  </si>
  <si>
    <t>Процент освоения федеральных средств -  0,0 %. Планируемый срок освоения  федеральных средств в полном объеме до конца 2023 года. Муниципальные контракты на приобретение жилых помещений для дальнейшего предоставления детям-сиротам по договорам найма жилых помещений специализированного жилищного фонда заключены 27.03.2023. Направлены заявки на финансирование в министерство строительства, архитектуры и территориального развития Ростовской области, осуществляются согласовательные процедуры.</t>
  </si>
  <si>
    <t>6.3.</t>
  </si>
  <si>
    <t>Социальная выплата на оказание содействия гражданам в переселении из жилья, ставшего ветхим в результате ведения горных работ ликвидированными угольными шахтами и непригодным для проживания по критериям безопасности</t>
  </si>
  <si>
    <t xml:space="preserve">Процент освоения федеральных средств - 16,6 %. Планируемый срок освоения  федеральных средств в полном объеме до конца 2023 года, в связи с осуществлением согласовательных процедур с ФГБУ ГУРШ г.Москва по утверждению списков расчета размера предоставляемых социальных выплат, и осуществлением гражданами-получателями социальной выплаты подбора жилых помещений. </t>
  </si>
  <si>
    <t>7.</t>
  </si>
  <si>
    <t xml:space="preserve">Муниципальная программа города Новошахтинска «Обеспечение качественными жилищно-коммунальными услугами» </t>
  </si>
  <si>
    <t xml:space="preserve"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
Постановление Администрации города от 23.12.2022 № 1442 «О внесении изменений в постановление Администрации от 07.12.2018 № 1246».
Постановление Администрации города от 30.12.2022 № 1508 «О внесении изменений в постановление Администрации от 07.12.2018 № 1246».
</t>
  </si>
  <si>
    <t>7.1.</t>
  </si>
  <si>
    <t>Объект: "Реконструкция участков системы водоснабжения г. Новошахтинска Ростовской области"</t>
  </si>
  <si>
    <t>Процент освоения федеральных средств - 0,0  %.
Направлена заявка в министерство "ЖКХ" РО на авансирование работ по объекту на сумму 11 429,1 тыс.руб. Планируемый срок освоения  федеральных средств в полном объеме до конца 2023 года.</t>
  </si>
  <si>
    <t>7.2.</t>
  </si>
  <si>
    <t>7.3.</t>
  </si>
  <si>
    <t>8.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</si>
  <si>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</si>
  <si>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Постановление Администрации города от 30.12.2022 № 1504 «О внесении изменений в постановление Администрации города от 07.12.2018 № 1250».</t>
  </si>
  <si>
    <t>9.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</si>
  <si>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</si>
  <si>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t>Постановление Администрации города от 07.12.2018 № 1236 «Об утверждении муниципальной программы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объектах».                                                                                Постановление Администрации города от 27.06.2019 № 617 «О внесении изменений в постановление Администрации от 07.12.2018 № 1236».                                                                      Постановление Администрации города от 31.12.2019 № 1365 «О внесении изменений в постановление Администрации от 07.12.2018 № 1236».                                                                                                                                              
Постановление Администрации города от 30.12.2022 № 1503 «О внесении изменений в постановление Администрации от 07.12.2018 № 1236»</t>
  </si>
  <si>
    <t>10.</t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</si>
  <si>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</si>
  <si>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                                                           Постановление Администрации города от 14.09.2021 № 966 «О внесении изменений в постановление Администрации от 30.11.2018 № 1206».                                                                                                                                                                                   
Постановление Администрации города от 30.12.2022 № 1513 «О внесении изменений в постановление Администрации от 30.11.2018 № 1206».</t>
  </si>
  <si>
    <t>11.</t>
  </si>
  <si>
    <t>Муниципальная программа города Новошахтинска «Развитие  экономики»</t>
  </si>
  <si>
    <t xml:space="preserve">Постановление Администрации города от 23.11.2018 № 1168 «Об утверждении муниципальной программы города Новошахтинска «Развитие экономики».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25.06.2021 № 654 «О внесении изменений в постановление Администрации от 23.11.2018 № 1168».                                                                          Постановление Администрации города от 30.12.2022 № 1514  «О внесении изменений в постановление Администрации от 23.11.2018 № 1168».
</t>
  </si>
  <si>
    <t>12.</t>
  </si>
  <si>
    <t>Муниципальная программа города Новошахтинска «Информационное общество»</t>
  </si>
  <si>
    <t xml:space="preserve">Постановление Администрации города от 07.12.2018 № 1248 «Об утверждении муниципальной программы города Новошахтинска «Информационное общество».    
Постановление Администрации города от 27.06.2019 № 630 «О внесении изменений в постановление Администрации города от 07.12.2018 № 1248».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29.10.2021 № 1170 «О внесении изменений в постановление Администрации города от 07.12.2018 № 1248»
Постановление Администрации города от 30.12.2022 № 1501 «О внесении изменений в постановление Администрации города от 07.12.2018 № 1248». </t>
  </si>
  <si>
    <t>13.</t>
  </si>
  <si>
    <t>Муниципальная программа города Новошахтинска «Развитие транспортной системы»</t>
  </si>
  <si>
    <t>Постановление Администрации города от 07.12.2018 № 1240 «Об утверждении муниципальной программы города Новошахтинска «Развитие транспортной системы».                                                                                                                  Постановление Администрации города от 31.12.2022 № 1511 «О внесении изменений в постановление Администрации города от 07.12.2018 № 1240».</t>
  </si>
  <si>
    <t>14.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</si>
  <si>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</si>
  <si>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Постановление Администрации города от 15.03.2019 № 226 «О внесении изменений в постановление Администрации города от 07.12.2018 № 1247».                                                 Постановление Администрации города от 30.12.2022  № 1515 «О внесении изменений в постановление Администрации города от 07.12.2018 № 1247».
</t>
  </si>
  <si>
    <t>14.1.</t>
  </si>
  <si>
    <t>Субсидия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да 300 тысяч человек</t>
  </si>
  <si>
    <t>Процент освоения федеральных средств - 0,0  %.
В настоящее время осуществляется подготовка документации.
Планируемый срок освоения  федеральных средств в полном объеме до конца 2023 года.</t>
  </si>
  <si>
    <t>14.2.</t>
  </si>
  <si>
    <t xml:space="preserve">Субсидия на государственную поддержку отрасли культуры </t>
  </si>
  <si>
    <t xml:space="preserve">Процент освоения федеральных средств - 0,0  %.
Заключен контракт № 2023.266610 от 07.03.2023  с ООО "МАСТЕРПРОМ"  на 336,0 тыс. руб. Срок выполнения работ до 17.04.2023.
Планируемый срок освоения  федеральных средств в полном объеме до конца 2023 года.
</t>
  </si>
  <si>
    <t>15.</t>
  </si>
  <si>
    <t>Муниципальная программа города Новошахтинска «Энергосбережение и повышение энергетической эффективности»</t>
  </si>
  <si>
    <t>Постановление Администрации города от 30.11.2018 № 1207 «Об утверждении муниципальной программы города Новошахтинска «Энергосбережение и повышение энергетической эффективности».                                          
Постановление Администрации города от 30.12.2022№ 1510 «О внесении изменений в постановление Администрации города от 30.11.2018 № 1207».</t>
  </si>
  <si>
    <t>16.</t>
  </si>
  <si>
    <t>Муниципальная программа города Новошахтинска «Управление муниципальными финансами»</t>
  </si>
  <si>
    <t xml:space="preserve">Постановление Администрации города от 07.12.2018 № 1230 «Об утверждении муниципальной программы города Новошахтинска «Управление муниципальными финансами».                                                                                                                                                                                                                                                                                                                                                                                                                                                                                                                          
Постановление Администрации города от 31.12.2022  № 1500 «О внесении изменений в постановление Администрации города от 07.12.2018 № 1230».
</t>
  </si>
  <si>
    <t>17.</t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</si>
  <si>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</si>
  <si>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t>Постановление Администрации города от 07.12.2018 № 1243 «Об утверждении муниципальной программы города Новошахтинска «Управление и распоряжение муниципальной собственностью и земельными ресурсами».                                                                                                                      
Постановление Администрации города от 30.12.2022 № 1494 «О внесении изменений в постановление Администрации города от 07.12.2018 № 1243».</t>
  </si>
  <si>
    <t>18.</t>
  </si>
  <si>
    <t>Муниципальная программа города Новошахтинска «Развитие муниципальной службы»</t>
  </si>
  <si>
    <t>Постановление Администрации города от 07.12.2018 № 1244 «Об утверждении муниципальной программы города Новошахтинска ««Развитие муниципальной службы».                                                              
Постановление Администрации города от 17.06.2021 № 620 «О внесении изменений в постановление Администрации города от 07.12.2018 № 1244».                                                  
Постановление Администрации города от 30.12.2022 № 1496 «О внесении изменений в постановление Администрации города от 07.12.2018 № 1244».</t>
  </si>
  <si>
    <t xml:space="preserve">                                                                              </t>
  </si>
  <si>
    <t>18.1.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</si>
  <si>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</t>
  </si>
  <si>
    <t xml:space="preserve">Процент освоения федеральных средств - 100,0  %.
</t>
  </si>
  <si>
    <t>19.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</si>
  <si>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</si>
  <si>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t>Постановление Администрации города от 07.12.2018 № 1237 «Об утверждении муниципальной программы города Новошахтинска «Содействие развитию и поддержка социально ориентированных некоммерческих организаций».                            
Постановление Администрации города от 30.12.2022 № 1505 «О внесении изменений в постановление Администрации города от 07.12.2018 № 1237».</t>
  </si>
  <si>
    <t>20.</t>
  </si>
  <si>
    <t>Муниципальная программа города Новошахтинска «Формирование комфортной городской среды»</t>
  </si>
  <si>
    <t xml:space="preserve"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23.12.2022 № 1443 «О внесении изменений в постановление Администрации города от 30.11.2017 № 1170». 
Постановление Администрации города от 30.12.2022 № 1509 «О внесении изменений в постановление Администрации города от 30.11.2017 № 1170».                                                                                                                                                                                                              
</t>
  </si>
  <si>
    <t>20.1.</t>
  </si>
  <si>
    <t>Благоустройство общественных территорий («Благоустройство Парка Комсомольского по адресу: Ростовская область, г. Новошахтинск, ул. Харьковская, 175»)</t>
  </si>
  <si>
    <t>Процент освоения федеральных средств - 11,0  %.
Направлена заявка в министерство "ЖКХ" РО на авансирование работ по объекту на сумму 25 683,4 тыс.руб. Планируемый срок освоения  федеральных средств в полном объеме до конца 2023 года.</t>
  </si>
  <si>
    <t>21.</t>
  </si>
  <si>
    <t>Муниципальная программа города Новошахтинска «Формирование законопослушного поведения участников дорожного движения»</t>
  </si>
  <si>
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
Постановление Администрации города от 30.12.2022 № 1512 «О внесении изменений в постановление Администрации города от 07.12.2018 № 1241».
</t>
  </si>
  <si>
    <t>Всего:</t>
  </si>
  <si>
    <t>Заместитель Главы Администрации города по социальным вопросам</t>
  </si>
  <si>
    <t>Е.И. Туркатова</t>
  </si>
  <si>
    <t xml:space="preserve">                                     </t>
  </si>
  <si>
    <t>Заместитель Главы Администрации города - начальник финансового управления</t>
  </si>
  <si>
    <t>Т.В. Коденцова</t>
  </si>
  <si>
    <t xml:space="preserve">Исакова Анастасия Константиновна </t>
  </si>
  <si>
    <t xml:space="preserve"> +7 (863 69) 2-43-17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</si>
</sst>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\ _₽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.5"/>
      <name val="Times New Roman"/>
      <family val="1"/>
      <charset val="204"/>
    </font>
    <font>
      <sz val="1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.5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164" fontId="0" fillId="2" borderId="0" xfId="0" applyNumberFormat="1" applyFill="1" applyAlignment="1">
      <alignment vertical="top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5" fontId="0" fillId="0" borderId="0" xfId="0" applyNumberFormat="1"/>
    <xf numFmtId="0" fontId="1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/>
    </xf>
    <xf numFmtId="0" fontId="1" fillId="2" borderId="0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/>
    </xf>
    <xf numFmtId="166" fontId="5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top" wrapText="1"/>
    </xf>
    <xf numFmtId="165" fontId="1" fillId="2" borderId="0" xfId="0" applyNumberFormat="1" applyFont="1" applyFill="1" applyBorder="1" applyAlignment="1">
      <alignment horizontal="justify" vertical="top" wrapText="1"/>
    </xf>
    <xf numFmtId="164" fontId="0" fillId="3" borderId="0" xfId="0" applyNumberFormat="1" applyFill="1" applyAlignment="1">
      <alignment horizontal="center" vertical="top"/>
    </xf>
    <xf numFmtId="164" fontId="0" fillId="4" borderId="0" xfId="0" applyNumberFormat="1" applyFill="1" applyAlignment="1">
      <alignment horizontal="center" vertical="top"/>
    </xf>
    <xf numFmtId="165" fontId="0" fillId="3" borderId="0" xfId="0" applyNumberFormat="1" applyFill="1"/>
    <xf numFmtId="0" fontId="0" fillId="3" borderId="0" xfId="0" applyFill="1"/>
    <xf numFmtId="165" fontId="0" fillId="3" borderId="0" xfId="0" applyNumberFormat="1" applyFill="1" applyAlignment="1">
      <alignment vertical="top"/>
    </xf>
    <xf numFmtId="0" fontId="0" fillId="2" borderId="0" xfId="0" applyFill="1"/>
    <xf numFmtId="164" fontId="1" fillId="2" borderId="1" xfId="0" applyNumberFormat="1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vertical="top"/>
    </xf>
    <xf numFmtId="166" fontId="8" fillId="2" borderId="1" xfId="0" applyNumberFormat="1" applyFont="1" applyFill="1" applyBorder="1" applyAlignment="1">
      <alignment horizontal="center" vertical="top" wrapText="1"/>
    </xf>
    <xf numFmtId="164" fontId="0" fillId="5" borderId="0" xfId="0" applyNumberFormat="1" applyFill="1" applyAlignment="1">
      <alignment horizontal="center" vertical="top"/>
    </xf>
    <xf numFmtId="165" fontId="0" fillId="5" borderId="0" xfId="0" applyNumberFormat="1" applyFill="1" applyAlignment="1">
      <alignment vertical="top"/>
    </xf>
    <xf numFmtId="0" fontId="0" fillId="5" borderId="0" xfId="0" applyFill="1"/>
    <xf numFmtId="0" fontId="1" fillId="2" borderId="1" xfId="0" applyFont="1" applyFill="1" applyBorder="1" applyAlignment="1">
      <alignment vertical="top" wrapText="1"/>
    </xf>
    <xf numFmtId="166" fontId="9" fillId="2" borderId="1" xfId="0" applyNumberFormat="1" applyFont="1" applyFill="1" applyBorder="1" applyAlignment="1">
      <alignment horizontal="center" vertical="top"/>
    </xf>
    <xf numFmtId="166" fontId="8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166" fontId="9" fillId="2" borderId="1" xfId="0" applyNumberFormat="1" applyFont="1" applyFill="1" applyBorder="1" applyAlignment="1">
      <alignment vertical="top"/>
    </xf>
    <xf numFmtId="166" fontId="5" fillId="2" borderId="1" xfId="0" applyNumberFormat="1" applyFont="1" applyFill="1" applyBorder="1" applyAlignment="1">
      <alignment vertical="top"/>
    </xf>
    <xf numFmtId="166" fontId="5" fillId="6" borderId="1" xfId="0" applyNumberFormat="1" applyFont="1" applyFill="1" applyBorder="1" applyAlignment="1">
      <alignment horizontal="center" vertical="top"/>
    </xf>
    <xf numFmtId="166" fontId="5" fillId="6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justify" vertical="top" wrapText="1"/>
    </xf>
    <xf numFmtId="164" fontId="10" fillId="3" borderId="0" xfId="0" applyNumberFormat="1" applyFont="1" applyFill="1" applyAlignment="1">
      <alignment horizontal="center" vertical="top"/>
    </xf>
    <xf numFmtId="165" fontId="10" fillId="3" borderId="0" xfId="0" applyNumberFormat="1" applyFont="1" applyFill="1" applyAlignment="1">
      <alignment vertical="top"/>
    </xf>
    <xf numFmtId="0" fontId="10" fillId="2" borderId="0" xfId="0" applyFont="1" applyFill="1"/>
    <xf numFmtId="0" fontId="4" fillId="2" borderId="1" xfId="0" applyNumberFormat="1" applyFont="1" applyFill="1" applyBorder="1" applyAlignment="1">
      <alignment horizontal="justify" vertical="top" wrapText="1"/>
    </xf>
    <xf numFmtId="165" fontId="1" fillId="5" borderId="0" xfId="0" applyNumberFormat="1" applyFont="1" applyFill="1" applyBorder="1" applyAlignment="1">
      <alignment horizontal="justify" vertical="top" wrapText="1"/>
    </xf>
    <xf numFmtId="164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vertical="top"/>
    </xf>
    <xf numFmtId="0" fontId="6" fillId="2" borderId="0" xfId="0" applyFont="1" applyFill="1"/>
    <xf numFmtId="0" fontId="1" fillId="2" borderId="1" xfId="0" applyFont="1" applyFill="1" applyBorder="1" applyAlignment="1">
      <alignment horizontal="justify" vertical="top"/>
    </xf>
    <xf numFmtId="0" fontId="11" fillId="2" borderId="1" xfId="0" applyFont="1" applyFill="1" applyBorder="1"/>
    <xf numFmtId="0" fontId="7" fillId="2" borderId="0" xfId="0" applyFont="1" applyFill="1"/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 vertical="top"/>
    </xf>
    <xf numFmtId="165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165" fontId="1" fillId="2" borderId="0" xfId="0" applyNumberFormat="1" applyFont="1" applyFill="1" applyAlignment="1">
      <alignment vertical="top"/>
    </xf>
    <xf numFmtId="165" fontId="1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164" fontId="8" fillId="2" borderId="0" xfId="0" applyNumberFormat="1" applyFont="1" applyFill="1" applyAlignment="1">
      <alignment vertical="top"/>
    </xf>
    <xf numFmtId="165" fontId="8" fillId="0" borderId="0" xfId="0" applyNumberFormat="1" applyFont="1" applyAlignment="1">
      <alignment vertical="top"/>
    </xf>
    <xf numFmtId="165" fontId="8" fillId="0" borderId="0" xfId="0" applyNumberFormat="1" applyFont="1"/>
    <xf numFmtId="0" fontId="8" fillId="0" borderId="0" xfId="0" applyFont="1"/>
    <xf numFmtId="165" fontId="5" fillId="2" borderId="0" xfId="0" applyNumberFormat="1" applyFont="1" applyFill="1" applyAlignment="1">
      <alignment horizontal="center" vertical="top"/>
    </xf>
    <xf numFmtId="164" fontId="5" fillId="2" borderId="0" xfId="0" applyNumberFormat="1" applyFont="1" applyFill="1" applyAlignment="1">
      <alignment vertical="top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165" fontId="5" fillId="0" borderId="0" xfId="0" applyNumberFormat="1" applyFont="1"/>
    <xf numFmtId="0" fontId="5" fillId="0" borderId="0" xfId="0" applyFont="1"/>
    <xf numFmtId="165" fontId="5" fillId="2" borderId="0" xfId="0" applyNumberFormat="1" applyFont="1" applyFill="1"/>
    <xf numFmtId="0" fontId="5" fillId="2" borderId="0" xfId="0" applyFont="1" applyFill="1" applyAlignment="1">
      <alignment vertical="top"/>
    </xf>
    <xf numFmtId="164" fontId="7" fillId="2" borderId="0" xfId="0" applyNumberFormat="1" applyFont="1" applyFill="1" applyAlignment="1">
      <alignment vertical="top"/>
    </xf>
    <xf numFmtId="0" fontId="7" fillId="0" borderId="0" xfId="0" applyFont="1" applyAlignment="1">
      <alignment vertical="top"/>
    </xf>
    <xf numFmtId="165" fontId="7" fillId="0" borderId="0" xfId="0" applyNumberFormat="1" applyFont="1" applyAlignment="1">
      <alignment vertical="top"/>
    </xf>
    <xf numFmtId="165" fontId="7" fillId="0" borderId="0" xfId="0" applyNumberFormat="1" applyFont="1"/>
    <xf numFmtId="0" fontId="7" fillId="0" borderId="0" xfId="0" applyFont="1"/>
    <xf numFmtId="165" fontId="1" fillId="2" borderId="0" xfId="0" applyNumberFormat="1" applyFont="1" applyFill="1" applyAlignment="1">
      <alignment horizontal="center" vertical="top"/>
    </xf>
    <xf numFmtId="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zoomScale="68" zoomScaleNormal="100" zoomScaleSheetLayoutView="68" workbookViewId="0">
      <selection activeCell="R13" sqref="R13"/>
    </sheetView>
  </sheetViews>
  <sheetFormatPr defaultRowHeight="15.6" x14ac:dyDescent="0.3"/>
  <cols>
    <col min="1" max="1" width="5.6640625" style="1" customWidth="1"/>
    <col min="2" max="2" width="25" style="1" customWidth="1"/>
    <col min="3" max="3" width="50" style="1" customWidth="1"/>
    <col min="4" max="4" width="16" style="2" customWidth="1"/>
    <col min="5" max="5" width="14.88671875" style="2" bestFit="1" customWidth="1"/>
    <col min="6" max="6" width="21" style="2" bestFit="1" customWidth="1"/>
    <col min="7" max="7" width="17.5546875" style="2" customWidth="1"/>
    <col min="8" max="8" width="15.109375" style="2" customWidth="1"/>
    <col min="9" max="10" width="15.44140625" style="1" customWidth="1"/>
    <col min="11" max="11" width="15" style="1" customWidth="1"/>
    <col min="12" max="12" width="15.5546875" style="1" customWidth="1"/>
    <col min="13" max="13" width="14.44140625" style="1" customWidth="1"/>
    <col min="14" max="14" width="41.44140625" style="3" customWidth="1"/>
    <col min="15" max="15" width="13.33203125" style="3" customWidth="1"/>
    <col min="16" max="16" width="7" style="4" hidden="1" customWidth="1"/>
    <col min="17" max="17" width="10.109375" style="5" bestFit="1" customWidth="1"/>
    <col min="18" max="18" width="12.44140625" style="5" bestFit="1" customWidth="1"/>
    <col min="19" max="19" width="13.5546875" style="6" customWidth="1"/>
    <col min="20" max="20" width="13.44140625" style="7" customWidth="1"/>
    <col min="21" max="21" width="14" style="7" customWidth="1"/>
  </cols>
  <sheetData>
    <row r="1" spans="1:21" ht="6" customHeight="1" x14ac:dyDescent="0.3"/>
    <row r="2" spans="1:21" x14ac:dyDescent="0.3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21" x14ac:dyDescent="0.3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21" x14ac:dyDescent="0.3">
      <c r="A4" s="96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21" ht="9" customHeight="1" x14ac:dyDescent="0.3"/>
    <row r="6" spans="1:21" ht="15.75" customHeight="1" x14ac:dyDescent="0.3">
      <c r="A6" s="93" t="s">
        <v>3</v>
      </c>
      <c r="B6" s="93" t="s">
        <v>4</v>
      </c>
      <c r="C6" s="93" t="s">
        <v>5</v>
      </c>
      <c r="D6" s="97" t="s">
        <v>6</v>
      </c>
      <c r="E6" s="97"/>
      <c r="F6" s="97"/>
      <c r="G6" s="97"/>
      <c r="H6" s="97"/>
      <c r="I6" s="97"/>
      <c r="J6" s="97"/>
      <c r="K6" s="97"/>
      <c r="L6" s="97"/>
      <c r="M6" s="97"/>
      <c r="N6" s="94" t="s">
        <v>7</v>
      </c>
      <c r="O6" s="8"/>
    </row>
    <row r="7" spans="1:21" ht="15" customHeight="1" x14ac:dyDescent="0.3">
      <c r="A7" s="93"/>
      <c r="B7" s="93"/>
      <c r="C7" s="93"/>
      <c r="D7" s="94" t="s">
        <v>8</v>
      </c>
      <c r="E7" s="94"/>
      <c r="F7" s="94"/>
      <c r="G7" s="94"/>
      <c r="H7" s="94"/>
      <c r="I7" s="94" t="s">
        <v>9</v>
      </c>
      <c r="J7" s="94"/>
      <c r="K7" s="94"/>
      <c r="L7" s="94"/>
      <c r="M7" s="94"/>
      <c r="N7" s="94"/>
      <c r="O7" s="8"/>
    </row>
    <row r="8" spans="1:21" ht="15" customHeight="1" x14ac:dyDescent="0.3">
      <c r="A8" s="93"/>
      <c r="B8" s="93"/>
      <c r="C8" s="93"/>
      <c r="D8" s="94" t="s">
        <v>10</v>
      </c>
      <c r="E8" s="94" t="s">
        <v>11</v>
      </c>
      <c r="F8" s="94"/>
      <c r="G8" s="94"/>
      <c r="H8" s="94"/>
      <c r="I8" s="94" t="s">
        <v>10</v>
      </c>
      <c r="J8" s="94" t="s">
        <v>11</v>
      </c>
      <c r="K8" s="94"/>
      <c r="L8" s="94"/>
      <c r="M8" s="94"/>
      <c r="N8" s="94"/>
      <c r="O8" s="8"/>
    </row>
    <row r="9" spans="1:21" ht="88.5" customHeight="1" x14ac:dyDescent="0.3">
      <c r="A9" s="93"/>
      <c r="B9" s="93"/>
      <c r="C9" s="93"/>
      <c r="D9" s="94"/>
      <c r="E9" s="9" t="s">
        <v>12</v>
      </c>
      <c r="F9" s="9" t="s">
        <v>13</v>
      </c>
      <c r="G9" s="9" t="s">
        <v>14</v>
      </c>
      <c r="H9" s="9" t="s">
        <v>15</v>
      </c>
      <c r="I9" s="94"/>
      <c r="J9" s="9" t="s">
        <v>12</v>
      </c>
      <c r="K9" s="9" t="s">
        <v>13</v>
      </c>
      <c r="L9" s="9" t="s">
        <v>14</v>
      </c>
      <c r="M9" s="9" t="s">
        <v>15</v>
      </c>
      <c r="N9" s="94"/>
      <c r="O9" s="8"/>
    </row>
    <row r="10" spans="1:21" x14ac:dyDescent="0.3">
      <c r="A10" s="10">
        <v>1</v>
      </c>
      <c r="B10" s="10">
        <v>2</v>
      </c>
      <c r="C10" s="10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8"/>
    </row>
    <row r="11" spans="1:21" ht="20.25" customHeight="1" x14ac:dyDescent="0.3">
      <c r="A11" s="93" t="s">
        <v>16</v>
      </c>
      <c r="B11" s="93"/>
      <c r="C11" s="93"/>
      <c r="D11" s="93"/>
      <c r="E11" s="93"/>
      <c r="F11" s="93"/>
      <c r="G11" s="93"/>
      <c r="H11" s="93"/>
      <c r="I11" s="11">
        <f>I51/D51*100</f>
        <v>22.850630420576405</v>
      </c>
      <c r="J11" s="11">
        <f>J51/E51*100</f>
        <v>26.280871585239417</v>
      </c>
      <c r="K11" s="11">
        <f>K51/F51*100</f>
        <v>19.955981656252845</v>
      </c>
      <c r="L11" s="11">
        <f>L51/G51*100</f>
        <v>24.588723689192332</v>
      </c>
      <c r="M11" s="11">
        <f>M51/H51*100</f>
        <v>24.095037378246509</v>
      </c>
      <c r="N11" s="12"/>
      <c r="O11" s="13"/>
    </row>
    <row r="12" spans="1:21" s="24" customFormat="1" ht="147" customHeight="1" x14ac:dyDescent="0.3">
      <c r="A12" s="14" t="s">
        <v>17</v>
      </c>
      <c r="B12" s="15" t="s">
        <v>18</v>
      </c>
      <c r="C12" s="16" t="s">
        <v>19</v>
      </c>
      <c r="D12" s="17">
        <f>SUM(E12:H12)</f>
        <v>1048.5</v>
      </c>
      <c r="E12" s="18">
        <v>0</v>
      </c>
      <c r="F12" s="18">
        <v>0</v>
      </c>
      <c r="G12" s="18">
        <v>1048.5</v>
      </c>
      <c r="H12" s="18">
        <v>0</v>
      </c>
      <c r="I12" s="18">
        <f>SUM(J12:M12)</f>
        <v>258.2</v>
      </c>
      <c r="J12" s="18">
        <v>0</v>
      </c>
      <c r="K12" s="18">
        <v>0</v>
      </c>
      <c r="L12" s="18">
        <v>258.2</v>
      </c>
      <c r="M12" s="18">
        <v>0</v>
      </c>
      <c r="N12" s="19"/>
      <c r="O12" s="20" t="e">
        <f t="shared" ref="O12:O51" si="0">J12/E12*100</f>
        <v>#DIV/0!</v>
      </c>
      <c r="P12" s="21" t="e">
        <f>I12/#REF!*100</f>
        <v>#REF!</v>
      </c>
      <c r="Q12" s="21" t="e">
        <f>J12/#REF!*100</f>
        <v>#REF!</v>
      </c>
      <c r="R12" s="21" t="e">
        <f>K12/#REF!*100</f>
        <v>#REF!</v>
      </c>
      <c r="S12" s="22" t="e">
        <f>L12/#REF!*100</f>
        <v>#REF!</v>
      </c>
      <c r="T12" s="21" t="e">
        <f>M12/#REF!*100</f>
        <v>#REF!</v>
      </c>
      <c r="U12" s="23"/>
    </row>
    <row r="13" spans="1:21" s="26" customFormat="1" ht="93" customHeight="1" x14ac:dyDescent="0.3">
      <c r="A13" s="14" t="s">
        <v>20</v>
      </c>
      <c r="B13" s="15" t="s">
        <v>21</v>
      </c>
      <c r="C13" s="91" t="s">
        <v>22</v>
      </c>
      <c r="D13" s="17">
        <f>SUM(E13:H13)</f>
        <v>1469200.3</v>
      </c>
      <c r="E13" s="18">
        <v>69059.600000000006</v>
      </c>
      <c r="F13" s="18">
        <v>744457.8</v>
      </c>
      <c r="G13" s="18">
        <v>593890.1</v>
      </c>
      <c r="H13" s="18">
        <v>61792.800000000003</v>
      </c>
      <c r="I13" s="18">
        <f t="shared" ref="I13:I50" si="1">SUM(J13:M13)</f>
        <v>368103.8</v>
      </c>
      <c r="J13" s="18">
        <v>14025.9</v>
      </c>
      <c r="K13" s="18">
        <v>173845.1</v>
      </c>
      <c r="L13" s="18">
        <v>165309.1</v>
      </c>
      <c r="M13" s="18">
        <v>14923.7</v>
      </c>
      <c r="N13" s="19"/>
      <c r="O13" s="20">
        <f t="shared" si="0"/>
        <v>20.309848304942395</v>
      </c>
      <c r="P13" s="21" t="e">
        <f>I13/#REF!*100</f>
        <v>#REF!</v>
      </c>
      <c r="Q13" s="21" t="e">
        <f>J13/#REF!*100</f>
        <v>#REF!</v>
      </c>
      <c r="R13" s="21" t="e">
        <f>K13/#REF!*100</f>
        <v>#REF!</v>
      </c>
      <c r="S13" s="21" t="e">
        <f>L13/#REF!*100</f>
        <v>#REF!</v>
      </c>
      <c r="T13" s="21" t="e">
        <f>M13/#REF!*100</f>
        <v>#REF!</v>
      </c>
      <c r="U13" s="25" t="e">
        <f>#REF!-J13</f>
        <v>#REF!</v>
      </c>
    </row>
    <row r="14" spans="1:21" s="26" customFormat="1" ht="142.5" customHeight="1" x14ac:dyDescent="0.3">
      <c r="A14" s="14" t="s">
        <v>23</v>
      </c>
      <c r="B14" s="27" t="s">
        <v>24</v>
      </c>
      <c r="C14" s="91"/>
      <c r="D14" s="28">
        <f>E14+F14+G14+H14</f>
        <v>28045.1</v>
      </c>
      <c r="E14" s="29">
        <v>28045.1</v>
      </c>
      <c r="F14" s="29">
        <v>0</v>
      </c>
      <c r="G14" s="29">
        <v>0</v>
      </c>
      <c r="H14" s="29">
        <v>0</v>
      </c>
      <c r="I14" s="18">
        <f t="shared" si="1"/>
        <v>6990.5</v>
      </c>
      <c r="J14" s="29">
        <v>6990.5</v>
      </c>
      <c r="K14" s="29">
        <v>0</v>
      </c>
      <c r="L14" s="29">
        <v>0</v>
      </c>
      <c r="M14" s="29">
        <v>0</v>
      </c>
      <c r="N14" s="30" t="s">
        <v>25</v>
      </c>
      <c r="O14" s="20">
        <f t="shared" si="0"/>
        <v>24.925922888490327</v>
      </c>
      <c r="P14" s="21" t="e">
        <f>I14/#REF!*100</f>
        <v>#REF!</v>
      </c>
      <c r="Q14" s="21" t="e">
        <f>J14/#REF!*100</f>
        <v>#REF!</v>
      </c>
      <c r="R14" s="21" t="e">
        <f>K14/#REF!*100</f>
        <v>#REF!</v>
      </c>
      <c r="S14" s="21" t="e">
        <f>L14/#REF!*100</f>
        <v>#REF!</v>
      </c>
      <c r="T14" s="21" t="e">
        <f>M14/#REF!*100</f>
        <v>#REF!</v>
      </c>
      <c r="U14" s="25" t="e">
        <f>#REF!-J14</f>
        <v>#REF!</v>
      </c>
    </row>
    <row r="15" spans="1:21" s="26" customFormat="1" ht="159" customHeight="1" x14ac:dyDescent="0.3">
      <c r="A15" s="14" t="s">
        <v>26</v>
      </c>
      <c r="B15" s="27" t="s">
        <v>27</v>
      </c>
      <c r="C15" s="91"/>
      <c r="D15" s="28">
        <f>E15+F15+G15+H15</f>
        <v>40673.300000000003</v>
      </c>
      <c r="E15" s="29">
        <v>33758.800000000003</v>
      </c>
      <c r="F15" s="29">
        <v>6914.5</v>
      </c>
      <c r="G15" s="29">
        <v>0</v>
      </c>
      <c r="H15" s="29">
        <v>0</v>
      </c>
      <c r="I15" s="18">
        <f t="shared" si="1"/>
        <v>7391.7000000000007</v>
      </c>
      <c r="J15" s="29">
        <v>6135.1</v>
      </c>
      <c r="K15" s="29">
        <v>1256.5999999999999</v>
      </c>
      <c r="L15" s="29">
        <v>0</v>
      </c>
      <c r="M15" s="29">
        <v>0</v>
      </c>
      <c r="N15" s="30" t="s">
        <v>28</v>
      </c>
      <c r="O15" s="20">
        <f t="shared" si="0"/>
        <v>18.173335545102315</v>
      </c>
      <c r="P15" s="21" t="e">
        <f>I15/#REF!*100</f>
        <v>#REF!</v>
      </c>
      <c r="Q15" s="21" t="e">
        <f>J15/#REF!*100</f>
        <v>#REF!</v>
      </c>
      <c r="R15" s="21" t="e">
        <f>K15/#REF!*100</f>
        <v>#REF!</v>
      </c>
      <c r="S15" s="21" t="e">
        <f>L15/#REF!*100</f>
        <v>#REF!</v>
      </c>
      <c r="T15" s="21" t="e">
        <f>M15/#REF!*100</f>
        <v>#REF!</v>
      </c>
      <c r="U15" s="25" t="e">
        <f>#REF!-J15</f>
        <v>#REF!</v>
      </c>
    </row>
    <row r="16" spans="1:21" s="26" customFormat="1" ht="190.5" customHeight="1" x14ac:dyDescent="0.3">
      <c r="A16" s="14" t="s">
        <v>29</v>
      </c>
      <c r="B16" s="27" t="s">
        <v>30</v>
      </c>
      <c r="C16" s="91"/>
      <c r="D16" s="28">
        <f>E16+F16+G16+H16</f>
        <v>5622.4</v>
      </c>
      <c r="E16" s="29">
        <v>5510</v>
      </c>
      <c r="F16" s="29">
        <v>112.4</v>
      </c>
      <c r="G16" s="29">
        <v>0</v>
      </c>
      <c r="H16" s="29">
        <v>0</v>
      </c>
      <c r="I16" s="29">
        <f>J16+K16+L16+M16</f>
        <v>918.69999999999993</v>
      </c>
      <c r="J16" s="29">
        <v>900.3</v>
      </c>
      <c r="K16" s="29">
        <v>18.399999999999999</v>
      </c>
      <c r="L16" s="29">
        <v>0</v>
      </c>
      <c r="M16" s="29">
        <v>0</v>
      </c>
      <c r="N16" s="31" t="s">
        <v>31</v>
      </c>
      <c r="O16" s="20">
        <f t="shared" si="0"/>
        <v>16.339382940108894</v>
      </c>
      <c r="P16" s="21" t="e">
        <f>I16/#REF!*100</f>
        <v>#REF!</v>
      </c>
      <c r="Q16" s="21" t="e">
        <f>J16/#REF!*100</f>
        <v>#REF!</v>
      </c>
      <c r="R16" s="21"/>
      <c r="S16" s="21"/>
      <c r="T16" s="21"/>
      <c r="U16" s="25"/>
    </row>
    <row r="17" spans="1:21" s="26" customFormat="1" ht="192.75" customHeight="1" x14ac:dyDescent="0.3">
      <c r="A17" s="32" t="s">
        <v>32</v>
      </c>
      <c r="B17" s="33" t="s">
        <v>33</v>
      </c>
      <c r="C17" s="91"/>
      <c r="D17" s="28">
        <f>E17+F17+G17+H17</f>
        <v>1781.3</v>
      </c>
      <c r="E17" s="34">
        <v>1745.7</v>
      </c>
      <c r="F17" s="34">
        <v>35.6</v>
      </c>
      <c r="G17" s="34">
        <v>0</v>
      </c>
      <c r="H17" s="34">
        <v>0</v>
      </c>
      <c r="I17" s="29">
        <f>J17+K17+L17+M17</f>
        <v>0</v>
      </c>
      <c r="J17" s="34">
        <v>0</v>
      </c>
      <c r="K17" s="34">
        <v>0</v>
      </c>
      <c r="L17" s="34">
        <v>0</v>
      </c>
      <c r="M17" s="34">
        <v>0</v>
      </c>
      <c r="N17" s="31" t="s">
        <v>34</v>
      </c>
      <c r="O17" s="20">
        <f t="shared" si="0"/>
        <v>0</v>
      </c>
      <c r="P17" s="21" t="e">
        <f>I17/#REF!*100</f>
        <v>#REF!</v>
      </c>
      <c r="Q17" s="21" t="e">
        <f>J17/#REF!*100</f>
        <v>#REF!</v>
      </c>
      <c r="R17" s="21"/>
      <c r="S17" s="21"/>
      <c r="T17" s="21"/>
      <c r="U17" s="25"/>
    </row>
    <row r="18" spans="1:21" s="26" customFormat="1" ht="409.5" customHeight="1" x14ac:dyDescent="0.3">
      <c r="A18" s="14" t="s">
        <v>35</v>
      </c>
      <c r="B18" s="15" t="s">
        <v>36</v>
      </c>
      <c r="C18" s="15" t="s">
        <v>37</v>
      </c>
      <c r="D18" s="17">
        <f>SUM(E18:H18)</f>
        <v>752</v>
      </c>
      <c r="E18" s="18">
        <v>0</v>
      </c>
      <c r="F18" s="18">
        <v>548.4</v>
      </c>
      <c r="G18" s="18">
        <v>203.6</v>
      </c>
      <c r="H18" s="18">
        <v>0</v>
      </c>
      <c r="I18" s="18">
        <f t="shared" si="1"/>
        <v>0</v>
      </c>
      <c r="J18" s="18">
        <v>0</v>
      </c>
      <c r="K18" s="18">
        <v>0</v>
      </c>
      <c r="L18" s="18">
        <v>0</v>
      </c>
      <c r="M18" s="18">
        <v>0</v>
      </c>
      <c r="N18" s="12"/>
      <c r="O18" s="20" t="e">
        <f t="shared" si="0"/>
        <v>#DIV/0!</v>
      </c>
      <c r="P18" s="21" t="e">
        <f>I18/#REF!*100</f>
        <v>#REF!</v>
      </c>
      <c r="Q18" s="21" t="e">
        <f>J18/#REF!*100</f>
        <v>#REF!</v>
      </c>
      <c r="R18" s="21" t="e">
        <f>K18/#REF!*100</f>
        <v>#REF!</v>
      </c>
      <c r="S18" s="21" t="e">
        <f>L18/#REF!*100</f>
        <v>#REF!</v>
      </c>
      <c r="T18" s="21" t="e">
        <f>M18/#REF!*100</f>
        <v>#REF!</v>
      </c>
      <c r="U18" s="25" t="e">
        <f>#REF!-J18</f>
        <v>#REF!</v>
      </c>
    </row>
    <row r="19" spans="1:21" s="26" customFormat="1" ht="111" customHeight="1" x14ac:dyDescent="0.3">
      <c r="A19" s="14" t="s">
        <v>38</v>
      </c>
      <c r="B19" s="15" t="s">
        <v>39</v>
      </c>
      <c r="C19" s="90" t="s">
        <v>40</v>
      </c>
      <c r="D19" s="17">
        <f>SUM(E19:H19)</f>
        <v>786763.1</v>
      </c>
      <c r="E19" s="35">
        <v>251524.1</v>
      </c>
      <c r="F19" s="35">
        <v>498715.1</v>
      </c>
      <c r="G19" s="35">
        <v>17250.099999999999</v>
      </c>
      <c r="H19" s="18">
        <v>19273.8</v>
      </c>
      <c r="I19" s="18">
        <f t="shared" si="1"/>
        <v>244129.70000000004</v>
      </c>
      <c r="J19" s="35">
        <v>109558.8</v>
      </c>
      <c r="K19" s="29">
        <v>128422.6</v>
      </c>
      <c r="L19" s="35">
        <v>2730.2</v>
      </c>
      <c r="M19" s="35">
        <v>3418.1</v>
      </c>
      <c r="N19" s="19"/>
      <c r="O19" s="20">
        <f t="shared" si="0"/>
        <v>43.557973172352071</v>
      </c>
      <c r="P19" s="21" t="e">
        <f>I19/#REF!*100</f>
        <v>#REF!</v>
      </c>
      <c r="Q19" s="21" t="e">
        <f>J19/#REF!*100</f>
        <v>#REF!</v>
      </c>
      <c r="R19" s="21" t="e">
        <f>K19/#REF!*100</f>
        <v>#REF!</v>
      </c>
      <c r="S19" s="21" t="e">
        <f>L19/#REF!*100</f>
        <v>#REF!</v>
      </c>
      <c r="T19" s="21" t="e">
        <f>M19/#REF!*100</f>
        <v>#REF!</v>
      </c>
      <c r="U19" s="25" t="e">
        <f>#REF!-J19</f>
        <v>#REF!</v>
      </c>
    </row>
    <row r="20" spans="1:21" s="26" customFormat="1" ht="168.75" customHeight="1" x14ac:dyDescent="0.3">
      <c r="A20" s="14" t="s">
        <v>41</v>
      </c>
      <c r="B20" s="27" t="s">
        <v>42</v>
      </c>
      <c r="C20" s="90"/>
      <c r="D20" s="28">
        <f>E20+F20+G20+H20</f>
        <v>6458.1</v>
      </c>
      <c r="E20" s="29">
        <v>6458.1</v>
      </c>
      <c r="F20" s="29">
        <v>0</v>
      </c>
      <c r="G20" s="29">
        <v>0</v>
      </c>
      <c r="H20" s="29">
        <v>0</v>
      </c>
      <c r="I20" s="18">
        <f>SUM(J20:M20)</f>
        <v>5693.3</v>
      </c>
      <c r="J20" s="35">
        <v>5693.3</v>
      </c>
      <c r="K20" s="35">
        <v>0</v>
      </c>
      <c r="L20" s="35">
        <v>0</v>
      </c>
      <c r="M20" s="35">
        <v>0</v>
      </c>
      <c r="N20" s="19" t="s">
        <v>43</v>
      </c>
      <c r="O20" s="20">
        <f t="shared" si="0"/>
        <v>88.15750762608198</v>
      </c>
      <c r="P20" s="21" t="e">
        <f>I20/#REF!*100</f>
        <v>#REF!</v>
      </c>
      <c r="Q20" s="21" t="e">
        <f>J20/#REF!*100</f>
        <v>#REF!</v>
      </c>
      <c r="R20" s="21" t="e">
        <f>K20/#REF!*100</f>
        <v>#REF!</v>
      </c>
      <c r="S20" s="21" t="e">
        <f>L20/#REF!*100</f>
        <v>#REF!</v>
      </c>
      <c r="T20" s="21" t="e">
        <f>M20/#REF!*100</f>
        <v>#REF!</v>
      </c>
      <c r="U20" s="25" t="e">
        <f>#REF!-J20</f>
        <v>#REF!</v>
      </c>
    </row>
    <row r="21" spans="1:21" s="26" customFormat="1" ht="130.19999999999999" x14ac:dyDescent="0.3">
      <c r="A21" s="14" t="s">
        <v>44</v>
      </c>
      <c r="B21" s="27" t="s">
        <v>45</v>
      </c>
      <c r="C21" s="16"/>
      <c r="D21" s="28">
        <f>E21+F21+G21+H21</f>
        <v>68883.100000000006</v>
      </c>
      <c r="E21" s="29">
        <v>68883.100000000006</v>
      </c>
      <c r="F21" s="29"/>
      <c r="G21" s="29">
        <v>0</v>
      </c>
      <c r="H21" s="29">
        <v>0</v>
      </c>
      <c r="I21" s="18">
        <f>SUM(J21:M21)</f>
        <v>18664.7</v>
      </c>
      <c r="J21" s="35">
        <v>18664.7</v>
      </c>
      <c r="K21" s="35">
        <v>0</v>
      </c>
      <c r="L21" s="35">
        <v>0</v>
      </c>
      <c r="M21" s="35">
        <v>0</v>
      </c>
      <c r="N21" s="19" t="s">
        <v>46</v>
      </c>
      <c r="O21" s="20">
        <f t="shared" si="0"/>
        <v>27.096196309399545</v>
      </c>
      <c r="P21" s="21" t="e">
        <f>I21/#REF!*100</f>
        <v>#REF!</v>
      </c>
      <c r="Q21" s="21" t="e">
        <f>J21/#REF!*100</f>
        <v>#REF!</v>
      </c>
      <c r="R21" s="21" t="e">
        <f>K21/#REF!*100</f>
        <v>#REF!</v>
      </c>
      <c r="S21" s="21" t="e">
        <f>L21/#REF!*100</f>
        <v>#REF!</v>
      </c>
      <c r="T21" s="21" t="e">
        <f>M21/#REF!*100</f>
        <v>#REF!</v>
      </c>
      <c r="U21" s="25" t="e">
        <f>#REF!-J21</f>
        <v>#REF!</v>
      </c>
    </row>
    <row r="22" spans="1:21" s="26" customFormat="1" ht="358.8" x14ac:dyDescent="0.3">
      <c r="A22" s="14" t="s">
        <v>47</v>
      </c>
      <c r="B22" s="27" t="s">
        <v>48</v>
      </c>
      <c r="C22" s="16"/>
      <c r="D22" s="28">
        <f>E22+F22+G22+H22</f>
        <v>53455.3</v>
      </c>
      <c r="E22" s="29">
        <v>44367.9</v>
      </c>
      <c r="F22" s="29">
        <v>9087.4</v>
      </c>
      <c r="G22" s="29">
        <v>0</v>
      </c>
      <c r="H22" s="29">
        <v>0</v>
      </c>
      <c r="I22" s="18">
        <f>SUM(J22:M22)</f>
        <v>12630</v>
      </c>
      <c r="J22" s="35">
        <v>10482.9</v>
      </c>
      <c r="K22" s="35">
        <v>2147.1</v>
      </c>
      <c r="L22" s="35">
        <v>0</v>
      </c>
      <c r="M22" s="35">
        <v>0</v>
      </c>
      <c r="N22" s="19" t="s">
        <v>49</v>
      </c>
      <c r="O22" s="20">
        <f t="shared" si="0"/>
        <v>23.627216974434219</v>
      </c>
      <c r="P22" s="21" t="e">
        <f>I22/#REF!*100</f>
        <v>#REF!</v>
      </c>
      <c r="Q22" s="21" t="e">
        <f>J22/#REF!*100</f>
        <v>#REF!</v>
      </c>
      <c r="R22" s="21" t="e">
        <f>K22/#REF!*100</f>
        <v>#REF!</v>
      </c>
      <c r="S22" s="21" t="e">
        <f>L22/#REF!*100</f>
        <v>#REF!</v>
      </c>
      <c r="T22" s="21" t="e">
        <f>M22/#REF!*100</f>
        <v>#REF!</v>
      </c>
      <c r="U22" s="25" t="e">
        <f>#REF!-J22</f>
        <v>#REF!</v>
      </c>
    </row>
    <row r="23" spans="1:21" s="26" customFormat="1" ht="174.75" customHeight="1" x14ac:dyDescent="0.3">
      <c r="A23" s="14" t="s">
        <v>50</v>
      </c>
      <c r="B23" s="27" t="s">
        <v>51</v>
      </c>
      <c r="C23" s="16"/>
      <c r="D23" s="28">
        <f>E23+F23+G23+H23</f>
        <v>158813.29999999999</v>
      </c>
      <c r="E23" s="29">
        <v>131815</v>
      </c>
      <c r="F23" s="29">
        <v>26998.3</v>
      </c>
      <c r="G23" s="29">
        <v>0</v>
      </c>
      <c r="H23" s="29">
        <v>0</v>
      </c>
      <c r="I23" s="18">
        <f>SUM(J23:M23)</f>
        <v>90021.599999999991</v>
      </c>
      <c r="J23" s="35">
        <v>74717.899999999994</v>
      </c>
      <c r="K23" s="35">
        <v>15303.7</v>
      </c>
      <c r="L23" s="35">
        <v>0</v>
      </c>
      <c r="M23" s="35">
        <v>0</v>
      </c>
      <c r="N23" s="19" t="s">
        <v>52</v>
      </c>
      <c r="O23" s="20">
        <f t="shared" si="0"/>
        <v>56.683913059970401</v>
      </c>
      <c r="P23" s="21" t="e">
        <f>I23/#REF!*100</f>
        <v>#REF!</v>
      </c>
      <c r="Q23" s="21" t="e">
        <f>J23/#REF!*100</f>
        <v>#REF!</v>
      </c>
      <c r="R23" s="21" t="e">
        <f>K23/#REF!*100</f>
        <v>#REF!</v>
      </c>
      <c r="S23" s="21" t="e">
        <f>L23/#REF!*100</f>
        <v>#REF!</v>
      </c>
      <c r="T23" s="21" t="e">
        <f>M23/#REF!*100</f>
        <v>#REF!</v>
      </c>
      <c r="U23" s="25" t="e">
        <f>#REF!-J23</f>
        <v>#REF!</v>
      </c>
    </row>
    <row r="24" spans="1:21" s="38" customFormat="1" ht="175.5" customHeight="1" x14ac:dyDescent="0.3">
      <c r="A24" s="14" t="s">
        <v>53</v>
      </c>
      <c r="B24" s="15" t="s">
        <v>54</v>
      </c>
      <c r="C24" s="16" t="s">
        <v>55</v>
      </c>
      <c r="D24" s="17">
        <f t="shared" ref="D24:D29" si="2">SUM(E24:H24)</f>
        <v>20</v>
      </c>
      <c r="E24" s="18">
        <v>0</v>
      </c>
      <c r="F24" s="18">
        <v>0</v>
      </c>
      <c r="G24" s="18">
        <v>0</v>
      </c>
      <c r="H24" s="18">
        <v>20</v>
      </c>
      <c r="I24" s="18">
        <f t="shared" si="1"/>
        <v>0</v>
      </c>
      <c r="J24" s="18">
        <v>0</v>
      </c>
      <c r="K24" s="18">
        <v>0</v>
      </c>
      <c r="L24" s="18">
        <v>0</v>
      </c>
      <c r="M24" s="18">
        <v>0</v>
      </c>
      <c r="N24" s="12"/>
      <c r="O24" s="20" t="e">
        <f t="shared" si="0"/>
        <v>#DIV/0!</v>
      </c>
      <c r="P24" s="36" t="e">
        <f>I24/#REF!*100</f>
        <v>#REF!</v>
      </c>
      <c r="Q24" s="36" t="e">
        <f>J24/#REF!*100</f>
        <v>#REF!</v>
      </c>
      <c r="R24" s="36" t="e">
        <f>K24/#REF!*100</f>
        <v>#REF!</v>
      </c>
      <c r="S24" s="36" t="e">
        <f>L24/#REF!*100</f>
        <v>#REF!</v>
      </c>
      <c r="T24" s="36" t="e">
        <f>M24/#REF!*100</f>
        <v>#REF!</v>
      </c>
      <c r="U24" s="37" t="e">
        <f>#REF!-J24</f>
        <v>#REF!</v>
      </c>
    </row>
    <row r="25" spans="1:21" s="38" customFormat="1" ht="129" customHeight="1" x14ac:dyDescent="0.3">
      <c r="A25" s="14" t="s">
        <v>56</v>
      </c>
      <c r="B25" s="15" t="s">
        <v>57</v>
      </c>
      <c r="C25" s="90" t="s">
        <v>58</v>
      </c>
      <c r="D25" s="17">
        <f t="shared" si="2"/>
        <v>384183.4</v>
      </c>
      <c r="E25" s="18">
        <v>226555.2</v>
      </c>
      <c r="F25" s="18">
        <v>136352.1</v>
      </c>
      <c r="G25" s="18">
        <v>21276.1</v>
      </c>
      <c r="H25" s="18">
        <v>0</v>
      </c>
      <c r="I25" s="18">
        <f t="shared" si="1"/>
        <v>36804.700000000004</v>
      </c>
      <c r="J25" s="18">
        <v>35262.400000000001</v>
      </c>
      <c r="K25" s="18">
        <v>0</v>
      </c>
      <c r="L25" s="18">
        <v>1542.3</v>
      </c>
      <c r="M25" s="18">
        <v>0</v>
      </c>
      <c r="N25" s="19"/>
      <c r="O25" s="20">
        <f t="shared" si="0"/>
        <v>15.56459529509806</v>
      </c>
      <c r="P25" s="21" t="e">
        <f>I25/#REF!*100</f>
        <v>#REF!</v>
      </c>
      <c r="Q25" s="21" t="e">
        <f>J25/#REF!*100</f>
        <v>#REF!</v>
      </c>
      <c r="R25" s="21" t="e">
        <f>K25/#REF!*100</f>
        <v>#REF!</v>
      </c>
      <c r="S25" s="21" t="e">
        <f>L25/#REF!*100</f>
        <v>#REF!</v>
      </c>
      <c r="T25" s="21" t="e">
        <f>M25/#REF!*100</f>
        <v>#REF!</v>
      </c>
      <c r="U25" s="25" t="e">
        <f>#REF!-J25</f>
        <v>#REF!</v>
      </c>
    </row>
    <row r="26" spans="1:21" s="38" customFormat="1" ht="169.5" customHeight="1" x14ac:dyDescent="0.3">
      <c r="A26" s="14" t="s">
        <v>59</v>
      </c>
      <c r="B26" s="39" t="s">
        <v>60</v>
      </c>
      <c r="C26" s="90"/>
      <c r="D26" s="17">
        <f t="shared" si="2"/>
        <v>13352.599999999999</v>
      </c>
      <c r="E26" s="40">
        <v>3252.4</v>
      </c>
      <c r="F26" s="18">
        <v>8911.7999999999993</v>
      </c>
      <c r="G26" s="18">
        <v>1188.4000000000001</v>
      </c>
      <c r="H26" s="18">
        <v>0</v>
      </c>
      <c r="I26" s="18">
        <f>SUM(J26:M26)</f>
        <v>0</v>
      </c>
      <c r="J26" s="18">
        <v>0</v>
      </c>
      <c r="K26" s="41">
        <v>0</v>
      </c>
      <c r="L26" s="18">
        <v>0</v>
      </c>
      <c r="M26" s="18">
        <v>0</v>
      </c>
      <c r="N26" s="19" t="s">
        <v>61</v>
      </c>
      <c r="O26" s="20">
        <f t="shared" si="0"/>
        <v>0</v>
      </c>
      <c r="P26" s="21" t="e">
        <f>I26/#REF!*100</f>
        <v>#REF!</v>
      </c>
      <c r="Q26" s="21" t="e">
        <f>J26/#REF!*100</f>
        <v>#REF!</v>
      </c>
      <c r="R26" s="21" t="e">
        <f>J26/#REF!*100</f>
        <v>#REF!</v>
      </c>
      <c r="S26" s="21" t="e">
        <f>L26/#REF!*100</f>
        <v>#REF!</v>
      </c>
      <c r="T26" s="21" t="e">
        <f>M26/#REF!*100</f>
        <v>#REF!</v>
      </c>
      <c r="U26" s="25" t="e">
        <f>#REF!-#REF!</f>
        <v>#REF!</v>
      </c>
    </row>
    <row r="27" spans="1:21" s="38" customFormat="1" ht="353.4" x14ac:dyDescent="0.3">
      <c r="A27" s="14" t="s">
        <v>62</v>
      </c>
      <c r="B27" s="42" t="s">
        <v>63</v>
      </c>
      <c r="C27" s="90"/>
      <c r="D27" s="17">
        <f t="shared" si="2"/>
        <v>13334.8</v>
      </c>
      <c r="E27" s="41">
        <v>11067.8</v>
      </c>
      <c r="F27" s="41">
        <v>2267</v>
      </c>
      <c r="G27" s="41">
        <v>0</v>
      </c>
      <c r="H27" s="41">
        <v>0</v>
      </c>
      <c r="I27" s="18">
        <f>SUM(J27:M27)</f>
        <v>0</v>
      </c>
      <c r="J27" s="41">
        <v>0</v>
      </c>
      <c r="K27" s="41">
        <v>0</v>
      </c>
      <c r="L27" s="41">
        <v>0</v>
      </c>
      <c r="M27" s="41">
        <v>0</v>
      </c>
      <c r="N27" s="30" t="s">
        <v>64</v>
      </c>
      <c r="O27" s="20">
        <f t="shared" si="0"/>
        <v>0</v>
      </c>
      <c r="P27" s="21"/>
      <c r="Q27" s="21" t="e">
        <f>J27/#REF!*100</f>
        <v>#REF!</v>
      </c>
      <c r="R27" s="21" t="e">
        <f>J27/#REF!*100</f>
        <v>#REF!</v>
      </c>
      <c r="S27" s="21" t="e">
        <f>L27/#REF!*100</f>
        <v>#REF!</v>
      </c>
      <c r="T27" s="21" t="e">
        <f>M27/#REF!*100</f>
        <v>#REF!</v>
      </c>
      <c r="U27" s="25"/>
    </row>
    <row r="28" spans="1:21" s="38" customFormat="1" ht="280.5" customHeight="1" x14ac:dyDescent="0.3">
      <c r="A28" s="43" t="s">
        <v>65</v>
      </c>
      <c r="B28" s="16" t="s">
        <v>66</v>
      </c>
      <c r="C28" s="90"/>
      <c r="D28" s="17">
        <f t="shared" si="2"/>
        <v>212235</v>
      </c>
      <c r="E28" s="44">
        <v>212235</v>
      </c>
      <c r="F28" s="45">
        <v>0</v>
      </c>
      <c r="G28" s="45">
        <v>0</v>
      </c>
      <c r="H28" s="45">
        <v>0</v>
      </c>
      <c r="I28" s="18">
        <f>SUM(J28:M28)</f>
        <v>35262.400000000001</v>
      </c>
      <c r="J28" s="18">
        <v>35262.400000000001</v>
      </c>
      <c r="K28" s="18">
        <v>0</v>
      </c>
      <c r="L28" s="18">
        <v>0</v>
      </c>
      <c r="M28" s="18">
        <v>0</v>
      </c>
      <c r="N28" s="19" t="s">
        <v>67</v>
      </c>
      <c r="O28" s="20">
        <f t="shared" si="0"/>
        <v>16.614790208966475</v>
      </c>
      <c r="P28" s="21"/>
      <c r="Q28" s="21" t="e">
        <f>J28/#REF!*100</f>
        <v>#REF!</v>
      </c>
      <c r="R28" s="21"/>
      <c r="S28" s="21" t="e">
        <f>L28/#REF!*100</f>
        <v>#REF!</v>
      </c>
      <c r="T28" s="21" t="e">
        <f>M28/#REF!*100</f>
        <v>#REF!</v>
      </c>
      <c r="U28" s="25" t="e">
        <f>#REF!-#REF!</f>
        <v>#REF!</v>
      </c>
    </row>
    <row r="29" spans="1:21" s="26" customFormat="1" ht="114.75" customHeight="1" x14ac:dyDescent="0.3">
      <c r="A29" s="14" t="s">
        <v>68</v>
      </c>
      <c r="B29" s="15" t="s">
        <v>69</v>
      </c>
      <c r="C29" s="91" t="s">
        <v>70</v>
      </c>
      <c r="D29" s="17">
        <f t="shared" si="2"/>
        <v>204568.3</v>
      </c>
      <c r="E29" s="18">
        <v>19562</v>
      </c>
      <c r="F29" s="18">
        <v>115974.1</v>
      </c>
      <c r="G29" s="18">
        <v>69032.2</v>
      </c>
      <c r="H29" s="18">
        <v>0</v>
      </c>
      <c r="I29" s="18">
        <f t="shared" si="1"/>
        <v>14305.7</v>
      </c>
      <c r="J29" s="18">
        <v>0</v>
      </c>
      <c r="K29" s="18">
        <v>0</v>
      </c>
      <c r="L29" s="18">
        <v>14305.7</v>
      </c>
      <c r="M29" s="18">
        <v>0</v>
      </c>
      <c r="N29" s="19"/>
      <c r="O29" s="20">
        <f t="shared" si="0"/>
        <v>0</v>
      </c>
      <c r="P29" s="21" t="e">
        <f>I29/#REF!*100</f>
        <v>#REF!</v>
      </c>
      <c r="Q29" s="21" t="e">
        <f>J29/#REF!*100</f>
        <v>#REF!</v>
      </c>
      <c r="R29" s="21" t="e">
        <f>K29/#REF!*100</f>
        <v>#REF!</v>
      </c>
      <c r="S29" s="21" t="e">
        <f>L29/#REF!*100</f>
        <v>#REF!</v>
      </c>
      <c r="T29" s="21" t="e">
        <f>M29/#REF!*100</f>
        <v>#REF!</v>
      </c>
      <c r="U29" s="25" t="e">
        <f>#REF!-J29</f>
        <v>#REF!</v>
      </c>
    </row>
    <row r="30" spans="1:21" s="26" customFormat="1" ht="153.75" customHeight="1" x14ac:dyDescent="0.3">
      <c r="A30" s="14" t="s">
        <v>71</v>
      </c>
      <c r="B30" s="39" t="s">
        <v>72</v>
      </c>
      <c r="C30" s="91"/>
      <c r="D30" s="28">
        <f>E30+F30+G30</f>
        <v>20002.399999999998</v>
      </c>
      <c r="E30" s="29">
        <v>19562</v>
      </c>
      <c r="F30" s="29">
        <v>399.3</v>
      </c>
      <c r="G30" s="29">
        <v>41.1</v>
      </c>
      <c r="H30" s="29">
        <v>0</v>
      </c>
      <c r="I30" s="46">
        <f>SUM(J30:M30)</f>
        <v>0</v>
      </c>
      <c r="J30" s="47">
        <v>0</v>
      </c>
      <c r="K30" s="47">
        <v>0</v>
      </c>
      <c r="L30" s="47">
        <v>0</v>
      </c>
      <c r="M30" s="47">
        <v>0</v>
      </c>
      <c r="N30" s="48" t="s">
        <v>73</v>
      </c>
      <c r="O30" s="20">
        <f t="shared" si="0"/>
        <v>0</v>
      </c>
      <c r="P30" s="21" t="e">
        <f>I30/#REF!*100</f>
        <v>#REF!</v>
      </c>
      <c r="Q30" s="21" t="e">
        <f>J30/#REF!*100</f>
        <v>#REF!</v>
      </c>
      <c r="R30" s="21" t="e">
        <f>K30/#REF!*100</f>
        <v>#REF!</v>
      </c>
      <c r="S30" s="21" t="e">
        <f>L30/#REF!*100</f>
        <v>#REF!</v>
      </c>
      <c r="T30" s="21" t="e">
        <f>M30/#REF!*100</f>
        <v>#REF!</v>
      </c>
      <c r="U30" s="25" t="e">
        <f>#REF!-J30</f>
        <v>#REF!</v>
      </c>
    </row>
    <row r="31" spans="1:21" s="26" customFormat="1" ht="126.75" hidden="1" customHeight="1" x14ac:dyDescent="0.3">
      <c r="A31" s="14" t="s">
        <v>74</v>
      </c>
      <c r="B31" s="39"/>
      <c r="C31" s="91"/>
      <c r="D31" s="28">
        <f>E31+F31+G31</f>
        <v>0</v>
      </c>
      <c r="E31" s="29"/>
      <c r="F31" s="29"/>
      <c r="G31" s="29"/>
      <c r="H31" s="29"/>
      <c r="I31" s="46">
        <f>SUM(J31:M31)</f>
        <v>0</v>
      </c>
      <c r="J31" s="47"/>
      <c r="K31" s="47"/>
      <c r="L31" s="47"/>
      <c r="M31" s="47"/>
      <c r="N31" s="49"/>
      <c r="O31" s="20" t="e">
        <f t="shared" si="0"/>
        <v>#DIV/0!</v>
      </c>
      <c r="P31" s="21" t="e">
        <f>I31/#REF!*100</f>
        <v>#REF!</v>
      </c>
      <c r="Q31" s="21" t="e">
        <f>J31/#REF!*100</f>
        <v>#REF!</v>
      </c>
      <c r="R31" s="21" t="e">
        <f>K31/#REF!*100</f>
        <v>#REF!</v>
      </c>
      <c r="S31" s="21" t="e">
        <f>L31/#REF!*100</f>
        <v>#REF!</v>
      </c>
      <c r="T31" s="21" t="e">
        <f>M31/#REF!*100</f>
        <v>#REF!</v>
      </c>
      <c r="U31" s="25" t="e">
        <f>#REF!-J31</f>
        <v>#REF!</v>
      </c>
    </row>
    <row r="32" spans="1:21" s="52" customFormat="1" ht="101.25" hidden="1" customHeight="1" x14ac:dyDescent="0.3">
      <c r="A32" s="14" t="s">
        <v>75</v>
      </c>
      <c r="B32" s="39"/>
      <c r="C32" s="91"/>
      <c r="D32" s="28">
        <f>E32+F32+G32</f>
        <v>0</v>
      </c>
      <c r="E32" s="29"/>
      <c r="F32" s="29"/>
      <c r="G32" s="29"/>
      <c r="H32" s="29"/>
      <c r="I32" s="46">
        <f>SUM(J32:M32)</f>
        <v>0</v>
      </c>
      <c r="J32" s="47"/>
      <c r="K32" s="47"/>
      <c r="L32" s="47"/>
      <c r="M32" s="47"/>
      <c r="N32" s="49"/>
      <c r="O32" s="20" t="e">
        <f t="shared" si="0"/>
        <v>#DIV/0!</v>
      </c>
      <c r="P32" s="50"/>
      <c r="Q32" s="50" t="e">
        <f>J32/#REF!*100</f>
        <v>#REF!</v>
      </c>
      <c r="R32" s="50"/>
      <c r="S32" s="50" t="e">
        <f>L32/#REF!*100</f>
        <v>#REF!</v>
      </c>
      <c r="T32" s="50" t="e">
        <f>M32/#REF!*100</f>
        <v>#REF!</v>
      </c>
      <c r="U32" s="51"/>
    </row>
    <row r="33" spans="1:21" s="26" customFormat="1" ht="207" customHeight="1" x14ac:dyDescent="0.3">
      <c r="A33" s="14" t="s">
        <v>76</v>
      </c>
      <c r="B33" s="15" t="s">
        <v>77</v>
      </c>
      <c r="C33" s="15" t="s">
        <v>78</v>
      </c>
      <c r="D33" s="17">
        <f t="shared" ref="D33:D50" si="3">SUM(E33:H33)</f>
        <v>38974</v>
      </c>
      <c r="E33" s="18">
        <v>0</v>
      </c>
      <c r="F33" s="18">
        <v>5757.6</v>
      </c>
      <c r="G33" s="18">
        <v>33216.400000000001</v>
      </c>
      <c r="H33" s="18">
        <v>0</v>
      </c>
      <c r="I33" s="18">
        <f t="shared" si="1"/>
        <v>16411</v>
      </c>
      <c r="J33" s="18">
        <v>0</v>
      </c>
      <c r="K33" s="18">
        <v>812</v>
      </c>
      <c r="L33" s="18">
        <v>15599</v>
      </c>
      <c r="M33" s="18">
        <v>0</v>
      </c>
      <c r="N33" s="19"/>
      <c r="O33" s="20" t="e">
        <f t="shared" si="0"/>
        <v>#DIV/0!</v>
      </c>
      <c r="P33" s="21" t="e">
        <f>I33/#REF!*100</f>
        <v>#REF!</v>
      </c>
      <c r="Q33" s="21" t="e">
        <f>J33/#REF!*100</f>
        <v>#REF!</v>
      </c>
      <c r="R33" s="21" t="e">
        <f>K33/#REF!*100</f>
        <v>#REF!</v>
      </c>
      <c r="S33" s="21" t="e">
        <f>L33/#REF!*100</f>
        <v>#REF!</v>
      </c>
      <c r="T33" s="21" t="e">
        <f>M33/#REF!*100</f>
        <v>#REF!</v>
      </c>
      <c r="U33" s="25" t="e">
        <f>#REF!-J33</f>
        <v>#REF!</v>
      </c>
    </row>
    <row r="34" spans="1:21" s="26" customFormat="1" ht="317.25" customHeight="1" x14ac:dyDescent="0.3">
      <c r="A34" s="14" t="s">
        <v>79</v>
      </c>
      <c r="B34" s="15" t="s">
        <v>80</v>
      </c>
      <c r="C34" s="15" t="s">
        <v>81</v>
      </c>
      <c r="D34" s="17">
        <f t="shared" si="3"/>
        <v>36686.899999999994</v>
      </c>
      <c r="E34" s="18">
        <v>0</v>
      </c>
      <c r="F34" s="18">
        <v>0</v>
      </c>
      <c r="G34" s="18">
        <v>35955.199999999997</v>
      </c>
      <c r="H34" s="18">
        <v>731.7</v>
      </c>
      <c r="I34" s="18">
        <f t="shared" si="1"/>
        <v>7372.5</v>
      </c>
      <c r="J34" s="18">
        <v>0</v>
      </c>
      <c r="K34" s="18">
        <v>0</v>
      </c>
      <c r="L34" s="18">
        <v>7167.5</v>
      </c>
      <c r="M34" s="18">
        <v>205</v>
      </c>
      <c r="N34" s="12"/>
      <c r="O34" s="20" t="e">
        <f t="shared" si="0"/>
        <v>#DIV/0!</v>
      </c>
      <c r="P34" s="21" t="e">
        <f>I34/#REF!*100</f>
        <v>#REF!</v>
      </c>
      <c r="Q34" s="21" t="e">
        <f>J34/#REF!*100</f>
        <v>#REF!</v>
      </c>
      <c r="R34" s="21" t="e">
        <f>K34/#REF!*100</f>
        <v>#REF!</v>
      </c>
      <c r="S34" s="21" t="e">
        <f>L34/#REF!*100</f>
        <v>#REF!</v>
      </c>
      <c r="T34" s="21" t="e">
        <f>M34/#REF!*100</f>
        <v>#REF!</v>
      </c>
      <c r="U34" s="25" t="e">
        <f>#REF!-J34</f>
        <v>#REF!</v>
      </c>
    </row>
    <row r="35" spans="1:21" s="26" customFormat="1" ht="255" customHeight="1" x14ac:dyDescent="0.3">
      <c r="A35" s="14" t="s">
        <v>82</v>
      </c>
      <c r="B35" s="15" t="s">
        <v>83</v>
      </c>
      <c r="C35" s="15" t="s">
        <v>84</v>
      </c>
      <c r="D35" s="17">
        <f t="shared" si="3"/>
        <v>8626.2000000000007</v>
      </c>
      <c r="E35" s="18">
        <v>0</v>
      </c>
      <c r="F35" s="18">
        <v>0</v>
      </c>
      <c r="G35" s="18">
        <v>8626.2000000000007</v>
      </c>
      <c r="H35" s="18">
        <v>0</v>
      </c>
      <c r="I35" s="18">
        <f t="shared" si="1"/>
        <v>1558.2</v>
      </c>
      <c r="J35" s="18">
        <v>0</v>
      </c>
      <c r="K35" s="18">
        <v>0</v>
      </c>
      <c r="L35" s="18">
        <v>1558.2</v>
      </c>
      <c r="M35" s="18">
        <v>0</v>
      </c>
      <c r="N35" s="12"/>
      <c r="O35" s="20" t="e">
        <f t="shared" si="0"/>
        <v>#DIV/0!</v>
      </c>
      <c r="P35" s="21" t="e">
        <f>I35/#REF!*100</f>
        <v>#REF!</v>
      </c>
      <c r="Q35" s="21" t="e">
        <f>J35/#REF!*100</f>
        <v>#REF!</v>
      </c>
      <c r="R35" s="21" t="e">
        <f>K35/#REF!*100</f>
        <v>#REF!</v>
      </c>
      <c r="S35" s="21" t="e">
        <f>L35/#REF!*100</f>
        <v>#REF!</v>
      </c>
      <c r="T35" s="21" t="e">
        <f>M35/#REF!*100</f>
        <v>#REF!</v>
      </c>
      <c r="U35" s="25" t="e">
        <f>#REF!-J35</f>
        <v>#REF!</v>
      </c>
    </row>
    <row r="36" spans="1:21" s="26" customFormat="1" ht="189.75" customHeight="1" x14ac:dyDescent="0.3">
      <c r="A36" s="14" t="s">
        <v>85</v>
      </c>
      <c r="B36" s="15" t="s">
        <v>86</v>
      </c>
      <c r="C36" s="15" t="s">
        <v>87</v>
      </c>
      <c r="D36" s="17">
        <f t="shared" si="3"/>
        <v>35210</v>
      </c>
      <c r="E36" s="18">
        <v>0</v>
      </c>
      <c r="F36" s="18">
        <v>0</v>
      </c>
      <c r="G36" s="18">
        <v>210</v>
      </c>
      <c r="H36" s="18">
        <v>35000</v>
      </c>
      <c r="I36" s="18">
        <f>SUM(J36:M36)</f>
        <v>9500</v>
      </c>
      <c r="J36" s="18">
        <v>0</v>
      </c>
      <c r="K36" s="18">
        <v>0</v>
      </c>
      <c r="L36" s="18">
        <v>0</v>
      </c>
      <c r="M36" s="18">
        <v>9500</v>
      </c>
      <c r="N36" s="19"/>
      <c r="O36" s="20" t="e">
        <f t="shared" si="0"/>
        <v>#DIV/0!</v>
      </c>
      <c r="P36" s="21" t="e">
        <f>I36/#REF!*100</f>
        <v>#REF!</v>
      </c>
      <c r="Q36" s="21" t="e">
        <f>J36/#REF!*100</f>
        <v>#REF!</v>
      </c>
      <c r="R36" s="21" t="e">
        <f>K36/#REF!*100</f>
        <v>#REF!</v>
      </c>
      <c r="S36" s="21" t="e">
        <f>L36/#REF!*100</f>
        <v>#REF!</v>
      </c>
      <c r="T36" s="21" t="e">
        <f>M36/#REF!*100</f>
        <v>#REF!</v>
      </c>
      <c r="U36" s="25" t="e">
        <f>#REF!-J36</f>
        <v>#REF!</v>
      </c>
    </row>
    <row r="37" spans="1:21" s="26" customFormat="1" ht="265.5" customHeight="1" x14ac:dyDescent="0.3">
      <c r="A37" s="14" t="s">
        <v>88</v>
      </c>
      <c r="B37" s="15" t="s">
        <v>89</v>
      </c>
      <c r="C37" s="15" t="s">
        <v>90</v>
      </c>
      <c r="D37" s="17">
        <f t="shared" si="3"/>
        <v>31541.1</v>
      </c>
      <c r="E37" s="18">
        <v>0</v>
      </c>
      <c r="F37" s="18">
        <v>5213</v>
      </c>
      <c r="G37" s="18">
        <v>25328.1</v>
      </c>
      <c r="H37" s="18">
        <v>1000</v>
      </c>
      <c r="I37" s="18">
        <f t="shared" si="1"/>
        <v>4118.5999999999995</v>
      </c>
      <c r="J37" s="18">
        <v>0</v>
      </c>
      <c r="K37" s="18">
        <v>1100.0999999999999</v>
      </c>
      <c r="L37" s="18">
        <v>2701.2</v>
      </c>
      <c r="M37" s="18">
        <v>317.3</v>
      </c>
      <c r="N37" s="53"/>
      <c r="O37" s="20" t="e">
        <f t="shared" si="0"/>
        <v>#DIV/0!</v>
      </c>
      <c r="P37" s="21" t="e">
        <f>I37/#REF!*100</f>
        <v>#REF!</v>
      </c>
      <c r="Q37" s="21" t="e">
        <f>J37/#REF!*100</f>
        <v>#REF!</v>
      </c>
      <c r="R37" s="21" t="e">
        <f>K37/#REF!*100</f>
        <v>#REF!</v>
      </c>
      <c r="S37" s="21" t="e">
        <f>L37/#REF!*100</f>
        <v>#REF!</v>
      </c>
      <c r="T37" s="21" t="e">
        <f>M37/#REF!*100</f>
        <v>#REF!</v>
      </c>
      <c r="U37" s="25" t="e">
        <f>#REF!-J37</f>
        <v>#REF!</v>
      </c>
    </row>
    <row r="38" spans="1:21" s="38" customFormat="1" ht="159" customHeight="1" x14ac:dyDescent="0.3">
      <c r="A38" s="14" t="s">
        <v>91</v>
      </c>
      <c r="B38" s="15" t="s">
        <v>92</v>
      </c>
      <c r="C38" s="15" t="s">
        <v>93</v>
      </c>
      <c r="D38" s="17">
        <f t="shared" si="3"/>
        <v>79954.5</v>
      </c>
      <c r="E38" s="18">
        <v>0</v>
      </c>
      <c r="F38" s="18">
        <v>0</v>
      </c>
      <c r="G38" s="18">
        <v>79954.5</v>
      </c>
      <c r="H38" s="18">
        <v>0</v>
      </c>
      <c r="I38" s="18">
        <f t="shared" si="1"/>
        <v>15553.7</v>
      </c>
      <c r="J38" s="18">
        <v>0</v>
      </c>
      <c r="K38" s="18">
        <v>0</v>
      </c>
      <c r="L38" s="18">
        <v>15553.7</v>
      </c>
      <c r="M38" s="18">
        <v>0</v>
      </c>
      <c r="N38" s="19"/>
      <c r="O38" s="54" t="e">
        <f t="shared" si="0"/>
        <v>#DIV/0!</v>
      </c>
      <c r="P38" s="36" t="e">
        <f>I38/#REF!*100</f>
        <v>#REF!</v>
      </c>
      <c r="Q38" s="36" t="e">
        <f>J38/#REF!*100</f>
        <v>#REF!</v>
      </c>
      <c r="R38" s="36" t="e">
        <f>K38/#REF!*100</f>
        <v>#REF!</v>
      </c>
      <c r="S38" s="36" t="e">
        <f>L38/#REF!*100</f>
        <v>#REF!</v>
      </c>
      <c r="T38" s="36" t="e">
        <f>M38/#REF!*100</f>
        <v>#REF!</v>
      </c>
      <c r="U38" s="37" t="e">
        <f>#REF!-J38</f>
        <v>#REF!</v>
      </c>
    </row>
    <row r="39" spans="1:21" s="26" customFormat="1" ht="84" customHeight="1" x14ac:dyDescent="0.3">
      <c r="A39" s="14" t="s">
        <v>94</v>
      </c>
      <c r="B39" s="15" t="s">
        <v>95</v>
      </c>
      <c r="C39" s="90" t="s">
        <v>96</v>
      </c>
      <c r="D39" s="17">
        <f>SUM(E39:H39)</f>
        <v>164092.79999999999</v>
      </c>
      <c r="E39" s="41">
        <v>3456.8</v>
      </c>
      <c r="F39" s="41">
        <v>13583</v>
      </c>
      <c r="G39" s="41">
        <v>133222.20000000001</v>
      </c>
      <c r="H39" s="41">
        <v>13830.8</v>
      </c>
      <c r="I39" s="18">
        <f t="shared" si="1"/>
        <v>40839.800000000003</v>
      </c>
      <c r="J39" s="18">
        <v>0</v>
      </c>
      <c r="K39" s="18">
        <v>79.8</v>
      </c>
      <c r="L39" s="18">
        <v>36609.1</v>
      </c>
      <c r="M39" s="18">
        <v>4150.8999999999996</v>
      </c>
      <c r="N39" s="19"/>
      <c r="O39" s="20">
        <f t="shared" si="0"/>
        <v>0</v>
      </c>
      <c r="P39" s="21" t="e">
        <f>I39/#REF!*100</f>
        <v>#REF!</v>
      </c>
      <c r="Q39" s="21" t="e">
        <f>J39/#REF!*100</f>
        <v>#REF!</v>
      </c>
      <c r="R39" s="21" t="e">
        <f>K39/#REF!*100</f>
        <v>#REF!</v>
      </c>
      <c r="S39" s="21" t="e">
        <f>L39/#REF!*100</f>
        <v>#REF!</v>
      </c>
      <c r="T39" s="21" t="e">
        <f>M39/#REF!*100</f>
        <v>#REF!</v>
      </c>
      <c r="U39" s="25" t="e">
        <f>#REF!-J39</f>
        <v>#REF!</v>
      </c>
    </row>
    <row r="40" spans="1:21" s="26" customFormat="1" ht="156.75" customHeight="1" x14ac:dyDescent="0.3">
      <c r="A40" s="14" t="s">
        <v>97</v>
      </c>
      <c r="B40" s="27" t="s">
        <v>98</v>
      </c>
      <c r="C40" s="90"/>
      <c r="D40" s="17">
        <f t="shared" si="3"/>
        <v>3803.3999999999996</v>
      </c>
      <c r="E40" s="29">
        <v>3105.2</v>
      </c>
      <c r="F40" s="29">
        <v>636</v>
      </c>
      <c r="G40" s="29">
        <v>62.2</v>
      </c>
      <c r="H40" s="29">
        <v>0</v>
      </c>
      <c r="I40" s="18">
        <f t="shared" si="1"/>
        <v>0</v>
      </c>
      <c r="J40" s="18">
        <v>0</v>
      </c>
      <c r="K40" s="18">
        <v>0</v>
      </c>
      <c r="L40" s="18">
        <v>0</v>
      </c>
      <c r="M40" s="18">
        <v>0</v>
      </c>
      <c r="N40" s="19" t="s">
        <v>99</v>
      </c>
      <c r="O40" s="20">
        <f t="shared" si="0"/>
        <v>0</v>
      </c>
      <c r="P40" s="21" t="e">
        <f>I40/#REF!*100</f>
        <v>#REF!</v>
      </c>
      <c r="Q40" s="21" t="e">
        <f>J40/#REF!*100</f>
        <v>#REF!</v>
      </c>
      <c r="R40" s="21" t="e">
        <f>K40/#REF!*100</f>
        <v>#REF!</v>
      </c>
      <c r="S40" s="21" t="e">
        <f>L40/#REF!*100</f>
        <v>#REF!</v>
      </c>
      <c r="T40" s="21" t="e">
        <f>M40/#REF!*100</f>
        <v>#REF!</v>
      </c>
      <c r="U40" s="25" t="e">
        <f>#REF!-J40</f>
        <v>#REF!</v>
      </c>
    </row>
    <row r="41" spans="1:21" s="26" customFormat="1" ht="204.6" x14ac:dyDescent="0.3">
      <c r="A41" s="14" t="s">
        <v>100</v>
      </c>
      <c r="B41" s="27" t="s">
        <v>101</v>
      </c>
      <c r="C41" s="90"/>
      <c r="D41" s="17">
        <f t="shared" si="3"/>
        <v>430.80000000000007</v>
      </c>
      <c r="E41" s="29">
        <v>351.6</v>
      </c>
      <c r="F41" s="29">
        <v>72.099999999999994</v>
      </c>
      <c r="G41" s="29">
        <v>7.1</v>
      </c>
      <c r="H41" s="29"/>
      <c r="I41" s="18">
        <f t="shared" si="1"/>
        <v>0</v>
      </c>
      <c r="J41" s="18">
        <v>0</v>
      </c>
      <c r="K41" s="18">
        <v>0</v>
      </c>
      <c r="L41" s="18">
        <v>0</v>
      </c>
      <c r="M41" s="18">
        <v>0</v>
      </c>
      <c r="N41" s="19" t="s">
        <v>102</v>
      </c>
      <c r="O41" s="20">
        <f t="shared" si="0"/>
        <v>0</v>
      </c>
      <c r="P41" s="21" t="e">
        <f>I41/#REF!*100</f>
        <v>#REF!</v>
      </c>
      <c r="Q41" s="21" t="e">
        <f>J41/#REF!*100</f>
        <v>#REF!</v>
      </c>
      <c r="R41" s="21" t="e">
        <f>K41/#REF!*100</f>
        <v>#REF!</v>
      </c>
      <c r="S41" s="21" t="e">
        <f>L41/#REF!*100</f>
        <v>#REF!</v>
      </c>
      <c r="T41" s="21" t="e">
        <f>M41/#REF!*100</f>
        <v>#REF!</v>
      </c>
      <c r="U41" s="25" t="e">
        <f>#REF!-J41</f>
        <v>#REF!</v>
      </c>
    </row>
    <row r="42" spans="1:21" s="26" customFormat="1" ht="163.5" customHeight="1" x14ac:dyDescent="0.3">
      <c r="A42" s="14" t="s">
        <v>103</v>
      </c>
      <c r="B42" s="15" t="s">
        <v>104</v>
      </c>
      <c r="C42" s="15" t="s">
        <v>105</v>
      </c>
      <c r="D42" s="17">
        <f t="shared" si="3"/>
        <v>3309.3999999999996</v>
      </c>
      <c r="E42" s="18">
        <v>0</v>
      </c>
      <c r="F42" s="18">
        <v>0</v>
      </c>
      <c r="G42" s="18">
        <v>13.7</v>
      </c>
      <c r="H42" s="18">
        <v>3295.7</v>
      </c>
      <c r="I42" s="18">
        <f t="shared" si="1"/>
        <v>13.7</v>
      </c>
      <c r="J42" s="18">
        <v>0</v>
      </c>
      <c r="K42" s="18">
        <v>0</v>
      </c>
      <c r="L42" s="18">
        <v>13.7</v>
      </c>
      <c r="M42" s="18">
        <v>0</v>
      </c>
      <c r="N42" s="12"/>
      <c r="O42" s="20" t="e">
        <f t="shared" si="0"/>
        <v>#DIV/0!</v>
      </c>
      <c r="P42" s="21" t="e">
        <f>I42/#REF!*100</f>
        <v>#REF!</v>
      </c>
      <c r="Q42" s="21" t="e">
        <f>J42/#REF!*100</f>
        <v>#REF!</v>
      </c>
      <c r="R42" s="21" t="e">
        <f>K42/#REF!*100</f>
        <v>#REF!</v>
      </c>
      <c r="S42" s="21" t="e">
        <f>L42/#REF!*100</f>
        <v>#REF!</v>
      </c>
      <c r="T42" s="21" t="e">
        <f>M42/#REF!*100</f>
        <v>#REF!</v>
      </c>
      <c r="U42" s="25" t="e">
        <f>#REF!-J42</f>
        <v>#REF!</v>
      </c>
    </row>
    <row r="43" spans="1:21" s="52" customFormat="1" ht="148.5" customHeight="1" x14ac:dyDescent="0.3">
      <c r="A43" s="14" t="s">
        <v>106</v>
      </c>
      <c r="B43" s="15" t="s">
        <v>107</v>
      </c>
      <c r="C43" s="15" t="s">
        <v>108</v>
      </c>
      <c r="D43" s="17">
        <f t="shared" si="3"/>
        <v>28895.200000000001</v>
      </c>
      <c r="E43" s="18">
        <v>0</v>
      </c>
      <c r="F43" s="18">
        <v>0</v>
      </c>
      <c r="G43" s="18">
        <v>28895.200000000001</v>
      </c>
      <c r="H43" s="18">
        <v>0</v>
      </c>
      <c r="I43" s="18">
        <f t="shared" si="1"/>
        <v>4607.3</v>
      </c>
      <c r="J43" s="18">
        <v>0</v>
      </c>
      <c r="K43" s="18">
        <v>0</v>
      </c>
      <c r="L43" s="18">
        <v>4607.3</v>
      </c>
      <c r="M43" s="18">
        <v>0</v>
      </c>
      <c r="N43" s="12"/>
      <c r="O43" s="20" t="e">
        <f t="shared" si="0"/>
        <v>#DIV/0!</v>
      </c>
      <c r="P43" s="55" t="e">
        <f>I43/#REF!*100</f>
        <v>#REF!</v>
      </c>
      <c r="Q43" s="55" t="e">
        <f>J43/#REF!*100</f>
        <v>#REF!</v>
      </c>
      <c r="R43" s="55" t="e">
        <f>K43/#REF!*100</f>
        <v>#REF!</v>
      </c>
      <c r="S43" s="55" t="e">
        <f>L43/#REF!*100</f>
        <v>#REF!</v>
      </c>
      <c r="T43" s="55" t="e">
        <f>M43/#REF!*100</f>
        <v>#REF!</v>
      </c>
      <c r="U43" s="56" t="e">
        <f>#REF!-J43</f>
        <v>#REF!</v>
      </c>
    </row>
    <row r="44" spans="1:21" s="57" customFormat="1" ht="161.25" customHeight="1" x14ac:dyDescent="0.3">
      <c r="A44" s="14" t="s">
        <v>109</v>
      </c>
      <c r="B44" s="16" t="s">
        <v>110</v>
      </c>
      <c r="C44" s="15" t="s">
        <v>111</v>
      </c>
      <c r="D44" s="17">
        <f t="shared" si="3"/>
        <v>26574.6</v>
      </c>
      <c r="E44" s="18">
        <v>0</v>
      </c>
      <c r="F44" s="18">
        <v>0</v>
      </c>
      <c r="G44" s="18">
        <v>26574.6</v>
      </c>
      <c r="H44" s="18">
        <v>0</v>
      </c>
      <c r="I44" s="18">
        <f t="shared" si="1"/>
        <v>4021.3</v>
      </c>
      <c r="J44" s="18">
        <v>0</v>
      </c>
      <c r="K44" s="18">
        <v>0</v>
      </c>
      <c r="L44" s="40">
        <v>4021.3</v>
      </c>
      <c r="M44" s="18">
        <v>0</v>
      </c>
      <c r="N44" s="12"/>
      <c r="O44" s="20" t="e">
        <f t="shared" si="0"/>
        <v>#DIV/0!</v>
      </c>
      <c r="P44" s="21" t="e">
        <f>I44/#REF!*100</f>
        <v>#REF!</v>
      </c>
      <c r="Q44" s="21" t="e">
        <f>J44/#REF!*100</f>
        <v>#REF!</v>
      </c>
      <c r="R44" s="21" t="e">
        <f>K44/#REF!*100</f>
        <v>#REF!</v>
      </c>
      <c r="S44" s="21" t="e">
        <f>L44/#REF!*100</f>
        <v>#REF!</v>
      </c>
      <c r="T44" s="21" t="e">
        <f>M44/#REF!*100</f>
        <v>#REF!</v>
      </c>
      <c r="U44" s="25" t="e">
        <f>#REF!-J44</f>
        <v>#REF!</v>
      </c>
    </row>
    <row r="45" spans="1:21" s="57" customFormat="1" ht="104.25" customHeight="1" x14ac:dyDescent="0.3">
      <c r="A45" s="14" t="s">
        <v>112</v>
      </c>
      <c r="B45" s="16" t="s">
        <v>113</v>
      </c>
      <c r="C45" s="90" t="s">
        <v>114</v>
      </c>
      <c r="D45" s="17">
        <f t="shared" si="3"/>
        <v>125705.3</v>
      </c>
      <c r="E45" s="18">
        <v>6.6</v>
      </c>
      <c r="F45" s="18">
        <v>2422.9</v>
      </c>
      <c r="G45" s="18">
        <v>123275.8</v>
      </c>
      <c r="H45" s="18">
        <v>0</v>
      </c>
      <c r="I45" s="18">
        <f t="shared" si="1"/>
        <v>24522.9</v>
      </c>
      <c r="J45" s="18">
        <v>6.6</v>
      </c>
      <c r="K45" s="18">
        <v>527.1</v>
      </c>
      <c r="L45" s="18">
        <v>23989.200000000001</v>
      </c>
      <c r="M45" s="18">
        <v>0</v>
      </c>
      <c r="N45" s="19" t="s">
        <v>115</v>
      </c>
      <c r="O45" s="20">
        <f t="shared" si="0"/>
        <v>100</v>
      </c>
      <c r="P45" s="21" t="e">
        <f>I45/#REF!*100</f>
        <v>#REF!</v>
      </c>
      <c r="Q45" s="21" t="e">
        <f>J45/#REF!*100</f>
        <v>#REF!</v>
      </c>
      <c r="R45" s="21" t="e">
        <f>K45/#REF!*100</f>
        <v>#REF!</v>
      </c>
      <c r="S45" s="21" t="e">
        <f>L45/#REF!*100</f>
        <v>#REF!</v>
      </c>
      <c r="T45" s="21" t="e">
        <f>M45/#REF!*100</f>
        <v>#REF!</v>
      </c>
      <c r="U45" s="25" t="e">
        <f>#REF!-J45</f>
        <v>#REF!</v>
      </c>
    </row>
    <row r="46" spans="1:21" s="57" customFormat="1" ht="161.25" customHeight="1" x14ac:dyDescent="0.3">
      <c r="A46" s="14" t="s">
        <v>116</v>
      </c>
      <c r="B46" s="16" t="s">
        <v>117</v>
      </c>
      <c r="C46" s="90"/>
      <c r="D46" s="17">
        <f t="shared" si="3"/>
        <v>6.6</v>
      </c>
      <c r="E46" s="18">
        <v>6.6</v>
      </c>
      <c r="F46" s="18">
        <v>0</v>
      </c>
      <c r="G46" s="18">
        <v>0</v>
      </c>
      <c r="H46" s="18">
        <v>0</v>
      </c>
      <c r="I46" s="18">
        <f t="shared" si="1"/>
        <v>6.6</v>
      </c>
      <c r="J46" s="18">
        <v>6.6</v>
      </c>
      <c r="K46" s="18">
        <v>0</v>
      </c>
      <c r="L46" s="18">
        <v>0</v>
      </c>
      <c r="M46" s="18">
        <v>0</v>
      </c>
      <c r="N46" s="19" t="s">
        <v>118</v>
      </c>
      <c r="O46" s="20">
        <f t="shared" si="0"/>
        <v>100</v>
      </c>
      <c r="P46" s="21" t="e">
        <f>I46/#REF!*100</f>
        <v>#REF!</v>
      </c>
      <c r="Q46" s="21" t="e">
        <f>J46/#REF!*100</f>
        <v>#REF!</v>
      </c>
      <c r="R46" s="21" t="e">
        <f>K46/#REF!*100</f>
        <v>#REF!</v>
      </c>
      <c r="S46" s="21" t="e">
        <f>L46/#REF!*100</f>
        <v>#REF!</v>
      </c>
      <c r="T46" s="21" t="e">
        <f>M46/#REF!*100</f>
        <v>#REF!</v>
      </c>
      <c r="U46" s="25" t="e">
        <f>#REF!-J46</f>
        <v>#REF!</v>
      </c>
    </row>
    <row r="47" spans="1:21" s="57" customFormat="1" ht="160.5" customHeight="1" x14ac:dyDescent="0.3">
      <c r="A47" s="14" t="s">
        <v>119</v>
      </c>
      <c r="B47" s="58" t="s">
        <v>120</v>
      </c>
      <c r="C47" s="15" t="s">
        <v>121</v>
      </c>
      <c r="D47" s="17">
        <f t="shared" si="3"/>
        <v>5</v>
      </c>
      <c r="E47" s="18">
        <v>0</v>
      </c>
      <c r="F47" s="18">
        <v>0</v>
      </c>
      <c r="G47" s="18">
        <v>5</v>
      </c>
      <c r="H47" s="18">
        <v>0</v>
      </c>
      <c r="I47" s="18">
        <f t="shared" si="1"/>
        <v>0</v>
      </c>
      <c r="J47" s="18">
        <v>0</v>
      </c>
      <c r="K47" s="18">
        <v>0</v>
      </c>
      <c r="L47" s="18">
        <v>0</v>
      </c>
      <c r="M47" s="18">
        <v>0</v>
      </c>
      <c r="N47" s="19"/>
      <c r="O47" s="20" t="e">
        <f t="shared" si="0"/>
        <v>#DIV/0!</v>
      </c>
      <c r="P47" s="21" t="e">
        <f>I47/#REF!*100</f>
        <v>#REF!</v>
      </c>
      <c r="Q47" s="21" t="e">
        <f>J47/#REF!*100</f>
        <v>#REF!</v>
      </c>
      <c r="R47" s="21" t="e">
        <f>K47/#REF!*100</f>
        <v>#REF!</v>
      </c>
      <c r="S47" s="21" t="e">
        <f>L47/#REF!*100</f>
        <v>#REF!</v>
      </c>
      <c r="T47" s="21" t="e">
        <f>M47/#REF!*100</f>
        <v>#REF!</v>
      </c>
      <c r="U47" s="25" t="e">
        <f>#REF!-J47</f>
        <v>#REF!</v>
      </c>
    </row>
    <row r="48" spans="1:21" s="57" customFormat="1" ht="138.75" customHeight="1" x14ac:dyDescent="0.35">
      <c r="A48" s="14" t="s">
        <v>122</v>
      </c>
      <c r="B48" s="58" t="s">
        <v>123</v>
      </c>
      <c r="C48" s="91" t="s">
        <v>124</v>
      </c>
      <c r="D48" s="17">
        <f>SUM(E48:H48)</f>
        <v>72214.100000000006</v>
      </c>
      <c r="E48" s="18">
        <v>58800</v>
      </c>
      <c r="F48" s="18">
        <v>4929.8999999999996</v>
      </c>
      <c r="G48" s="18">
        <v>8484.2000000000007</v>
      </c>
      <c r="H48" s="18">
        <v>0</v>
      </c>
      <c r="I48" s="18">
        <f t="shared" si="1"/>
        <v>7322.2000000000007</v>
      </c>
      <c r="J48" s="18">
        <v>6443.6</v>
      </c>
      <c r="K48" s="18">
        <v>131.5</v>
      </c>
      <c r="L48" s="18">
        <v>747.1</v>
      </c>
      <c r="M48" s="18">
        <v>0</v>
      </c>
      <c r="N48" s="59"/>
      <c r="O48" s="20">
        <f t="shared" si="0"/>
        <v>10.958503401360545</v>
      </c>
      <c r="P48" s="21" t="e">
        <f>I48/#REF!*100</f>
        <v>#REF!</v>
      </c>
      <c r="Q48" s="21" t="e">
        <f>J48/#REF!*100</f>
        <v>#REF!</v>
      </c>
      <c r="R48" s="21" t="e">
        <f>K48/#REF!*100</f>
        <v>#REF!</v>
      </c>
      <c r="S48" s="21" t="e">
        <f>L48/#REF!*100</f>
        <v>#REF!</v>
      </c>
      <c r="T48" s="21" t="e">
        <f>M48/#REF!*100</f>
        <v>#REF!</v>
      </c>
      <c r="U48" s="25" t="e">
        <f>#REF!-J48</f>
        <v>#REF!</v>
      </c>
    </row>
    <row r="49" spans="1:21" s="57" customFormat="1" ht="157.5" customHeight="1" x14ac:dyDescent="0.3">
      <c r="A49" s="14" t="s">
        <v>125</v>
      </c>
      <c r="B49" s="58" t="s">
        <v>126</v>
      </c>
      <c r="C49" s="91"/>
      <c r="D49" s="17">
        <f>SUM(E49:H49)</f>
        <v>66817.3</v>
      </c>
      <c r="E49" s="18">
        <v>58800</v>
      </c>
      <c r="F49" s="18">
        <v>1200</v>
      </c>
      <c r="G49" s="18">
        <v>6817.3</v>
      </c>
      <c r="H49" s="18">
        <v>0</v>
      </c>
      <c r="I49" s="18">
        <f t="shared" si="1"/>
        <v>7322.2000000000007</v>
      </c>
      <c r="J49" s="18">
        <v>6443.6</v>
      </c>
      <c r="K49" s="18">
        <v>131.5</v>
      </c>
      <c r="L49" s="18">
        <v>747.1</v>
      </c>
      <c r="M49" s="18">
        <v>0</v>
      </c>
      <c r="N49" s="19" t="s">
        <v>127</v>
      </c>
      <c r="O49" s="20">
        <f t="shared" si="0"/>
        <v>10.958503401360545</v>
      </c>
      <c r="P49" s="21"/>
      <c r="Q49" s="21" t="e">
        <f>J49/#REF!*100</f>
        <v>#REF!</v>
      </c>
      <c r="R49" s="21" t="e">
        <f>K49/#REF!*100</f>
        <v>#REF!</v>
      </c>
      <c r="S49" s="21" t="e">
        <f>L49/#REF!*100</f>
        <v>#REF!</v>
      </c>
      <c r="T49" s="21"/>
      <c r="U49" s="25" t="e">
        <f>#REF!-J49</f>
        <v>#REF!</v>
      </c>
    </row>
    <row r="50" spans="1:21" s="57" customFormat="1" ht="165.75" customHeight="1" x14ac:dyDescent="0.3">
      <c r="A50" s="14" t="s">
        <v>128</v>
      </c>
      <c r="B50" s="58" t="s">
        <v>129</v>
      </c>
      <c r="C50" s="15" t="s">
        <v>130</v>
      </c>
      <c r="D50" s="17">
        <f t="shared" si="3"/>
        <v>300</v>
      </c>
      <c r="E50" s="18">
        <v>0</v>
      </c>
      <c r="F50" s="18">
        <v>0</v>
      </c>
      <c r="G50" s="18">
        <v>300</v>
      </c>
      <c r="H50" s="18">
        <v>0</v>
      </c>
      <c r="I50" s="18">
        <f t="shared" si="1"/>
        <v>14.5</v>
      </c>
      <c r="J50" s="18">
        <v>0</v>
      </c>
      <c r="K50" s="18">
        <v>0</v>
      </c>
      <c r="L50" s="18">
        <v>14.5</v>
      </c>
      <c r="M50" s="18">
        <v>0</v>
      </c>
      <c r="N50" s="19"/>
      <c r="O50" s="20" t="e">
        <f t="shared" si="0"/>
        <v>#DIV/0!</v>
      </c>
      <c r="P50" s="21" t="e">
        <f>I50/#REF!*100</f>
        <v>#REF!</v>
      </c>
      <c r="Q50" s="21" t="e">
        <f>J50/#REF!*100</f>
        <v>#REF!</v>
      </c>
      <c r="R50" s="21" t="e">
        <f>K50/#REF!*100</f>
        <v>#REF!</v>
      </c>
      <c r="S50" s="21" t="e">
        <f>L50/#REF!*100</f>
        <v>#REF!</v>
      </c>
      <c r="T50" s="21" t="e">
        <f>M50/#REF!*100</f>
        <v>#REF!</v>
      </c>
      <c r="U50" s="25" t="e">
        <f>#REF!-J50</f>
        <v>#REF!</v>
      </c>
    </row>
    <row r="51" spans="1:21" s="60" customFormat="1" ht="18" customHeight="1" x14ac:dyDescent="0.3">
      <c r="A51" s="92" t="s">
        <v>131</v>
      </c>
      <c r="B51" s="92"/>
      <c r="C51" s="92"/>
      <c r="D51" s="17">
        <f t="shared" ref="D51:M51" si="4">D12+D13+D18+D19+D24+D25+D29+D33+D34+D35+D36+D37+D38+D39+D42+D43+D44+D45+D47+D48+D50</f>
        <v>3498624.6999999997</v>
      </c>
      <c r="E51" s="18">
        <f t="shared" si="4"/>
        <v>628964.30000000005</v>
      </c>
      <c r="F51" s="18">
        <f t="shared" si="4"/>
        <v>1527953.9000000001</v>
      </c>
      <c r="G51" s="18">
        <f t="shared" si="4"/>
        <v>1206761.6999999997</v>
      </c>
      <c r="H51" s="18">
        <f t="shared" si="4"/>
        <v>134944.80000000002</v>
      </c>
      <c r="I51" s="18">
        <f t="shared" si="4"/>
        <v>799457.79999999993</v>
      </c>
      <c r="J51" s="18">
        <f t="shared" si="4"/>
        <v>165297.30000000002</v>
      </c>
      <c r="K51" s="18">
        <f t="shared" si="4"/>
        <v>304918.19999999995</v>
      </c>
      <c r="L51" s="18">
        <f t="shared" si="4"/>
        <v>296727.30000000005</v>
      </c>
      <c r="M51" s="18">
        <f t="shared" si="4"/>
        <v>32515</v>
      </c>
      <c r="N51" s="12"/>
      <c r="O51" s="20">
        <f t="shared" si="0"/>
        <v>26.280871585239417</v>
      </c>
      <c r="P51" s="21" t="e">
        <f>I51/#REF!*100</f>
        <v>#REF!</v>
      </c>
      <c r="Q51" s="21" t="e">
        <f>J51/#REF!*100</f>
        <v>#REF!</v>
      </c>
      <c r="R51" s="21" t="e">
        <f>K51/#REF!*100</f>
        <v>#REF!</v>
      </c>
      <c r="S51" s="21" t="e">
        <f>L51/#REF!*100</f>
        <v>#REF!</v>
      </c>
      <c r="T51" s="21" t="e">
        <f>M51/#REF!*100</f>
        <v>#REF!</v>
      </c>
      <c r="U51" s="25" t="e">
        <f>#REF!-J51</f>
        <v>#REF!</v>
      </c>
    </row>
    <row r="52" spans="1:21" s="1" customFormat="1" ht="21" customHeight="1" x14ac:dyDescent="0.3">
      <c r="A52" s="61"/>
      <c r="B52" s="61"/>
      <c r="C52" s="61"/>
      <c r="D52" s="62"/>
      <c r="E52" s="62"/>
      <c r="F52" s="62"/>
      <c r="G52" s="62"/>
      <c r="H52" s="62"/>
      <c r="I52" s="63"/>
      <c r="J52" s="63"/>
      <c r="K52" s="63"/>
      <c r="L52" s="63"/>
      <c r="M52" s="63"/>
      <c r="N52" s="3"/>
      <c r="O52" s="3"/>
      <c r="P52" s="64"/>
      <c r="Q52" s="65"/>
      <c r="R52" s="65"/>
      <c r="S52" s="66"/>
      <c r="T52" s="67"/>
      <c r="U52" s="67"/>
    </row>
    <row r="53" spans="1:21" s="74" customFormat="1" ht="19.2" x14ac:dyDescent="0.35">
      <c r="A53" s="68"/>
      <c r="B53" s="68"/>
      <c r="C53" s="68" t="s">
        <v>132</v>
      </c>
      <c r="D53" s="69"/>
      <c r="E53" s="69"/>
      <c r="F53" s="69"/>
      <c r="G53" s="69"/>
      <c r="H53" s="69"/>
      <c r="I53" s="68"/>
      <c r="J53" s="68" t="s">
        <v>133</v>
      </c>
      <c r="K53" s="68"/>
      <c r="L53" s="68"/>
      <c r="M53" s="68"/>
      <c r="N53" s="70"/>
      <c r="O53" s="70"/>
      <c r="P53" s="71"/>
      <c r="Q53" s="72"/>
      <c r="R53" s="72"/>
      <c r="S53" s="72"/>
      <c r="T53" s="73"/>
      <c r="U53" s="73"/>
    </row>
    <row r="54" spans="1:21" s="80" customFormat="1" ht="29.25" customHeight="1" x14ac:dyDescent="0.35">
      <c r="A54" s="68"/>
      <c r="B54" s="68"/>
      <c r="C54" s="68"/>
      <c r="D54" s="75"/>
      <c r="E54" s="69"/>
      <c r="F54" s="69"/>
      <c r="G54" s="69"/>
      <c r="H54" s="69"/>
      <c r="I54" s="68"/>
      <c r="J54" s="68"/>
      <c r="K54" s="68"/>
      <c r="L54" s="68"/>
      <c r="M54" s="68"/>
      <c r="N54" s="70"/>
      <c r="O54" s="70"/>
      <c r="P54" s="76"/>
      <c r="Q54" s="77"/>
      <c r="R54" s="77"/>
      <c r="S54" s="78"/>
      <c r="T54" s="79"/>
      <c r="U54" s="79"/>
    </row>
    <row r="55" spans="1:21" s="80" customFormat="1" ht="19.2" x14ac:dyDescent="0.35">
      <c r="A55" s="68" t="s">
        <v>134</v>
      </c>
      <c r="B55" s="68"/>
      <c r="C55" s="68" t="s">
        <v>135</v>
      </c>
      <c r="D55" s="69"/>
      <c r="E55" s="69"/>
      <c r="F55" s="69"/>
      <c r="G55" s="69"/>
      <c r="H55" s="69"/>
      <c r="I55" s="68"/>
      <c r="J55" s="68" t="s">
        <v>136</v>
      </c>
      <c r="K55" s="68"/>
      <c r="L55" s="68"/>
      <c r="M55" s="81"/>
      <c r="N55" s="70"/>
      <c r="O55" s="70"/>
      <c r="P55" s="82"/>
      <c r="Q55" s="77"/>
      <c r="R55" s="77"/>
      <c r="S55" s="78"/>
    </row>
    <row r="56" spans="1:21" s="87" customFormat="1" ht="6.75" customHeight="1" x14ac:dyDescent="0.3">
      <c r="A56" s="1"/>
      <c r="B56" s="1"/>
      <c r="C56" s="1"/>
      <c r="D56" s="2"/>
      <c r="E56" s="2"/>
      <c r="F56" s="2"/>
      <c r="G56" s="2"/>
      <c r="H56" s="2"/>
      <c r="I56" s="1"/>
      <c r="J56" s="1"/>
      <c r="K56" s="1"/>
      <c r="L56" s="1"/>
      <c r="M56" s="1"/>
      <c r="N56" s="3"/>
      <c r="O56" s="3"/>
      <c r="P56" s="83"/>
      <c r="Q56" s="84"/>
      <c r="R56" s="84"/>
      <c r="S56" s="85"/>
      <c r="T56" s="86"/>
      <c r="U56" s="86"/>
    </row>
    <row r="57" spans="1:21" s="87" customFormat="1" ht="1.5" customHeight="1" x14ac:dyDescent="0.3">
      <c r="A57" s="1"/>
      <c r="B57" s="1"/>
      <c r="C57" s="1"/>
      <c r="D57" s="2"/>
      <c r="E57" s="2"/>
      <c r="F57" s="2"/>
      <c r="G57" s="2"/>
      <c r="H57" s="2"/>
      <c r="I57" s="1"/>
      <c r="J57" s="1"/>
      <c r="K57" s="1"/>
      <c r="L57" s="1"/>
      <c r="M57" s="1"/>
      <c r="N57" s="3"/>
      <c r="O57" s="3"/>
      <c r="P57" s="83"/>
      <c r="Q57" s="84"/>
      <c r="R57" s="84"/>
      <c r="S57" s="85"/>
      <c r="T57" s="86"/>
      <c r="U57" s="86"/>
    </row>
    <row r="58" spans="1:21" s="87" customFormat="1" ht="18" customHeight="1" x14ac:dyDescent="0.3">
      <c r="A58" s="1"/>
      <c r="B58" s="1" t="s">
        <v>137</v>
      </c>
      <c r="C58" s="1"/>
      <c r="D58" s="2"/>
      <c r="E58" s="2"/>
      <c r="F58" s="2"/>
      <c r="G58" s="2"/>
      <c r="H58" s="2"/>
      <c r="I58" s="1"/>
      <c r="J58" s="1"/>
      <c r="K58" s="1"/>
      <c r="L58" s="1"/>
      <c r="M58" s="67"/>
      <c r="N58" s="3"/>
      <c r="O58" s="3"/>
      <c r="P58" s="83"/>
      <c r="Q58" s="84"/>
      <c r="R58" s="84"/>
      <c r="S58" s="85"/>
      <c r="T58" s="86"/>
      <c r="U58" s="86"/>
    </row>
    <row r="59" spans="1:21" s="87" customFormat="1" ht="16.5" customHeight="1" x14ac:dyDescent="0.3">
      <c r="A59" s="1"/>
      <c r="B59" s="1" t="s">
        <v>138</v>
      </c>
      <c r="C59" s="1"/>
      <c r="D59" s="2"/>
      <c r="E59" s="2"/>
      <c r="F59" s="2"/>
      <c r="G59" s="2"/>
      <c r="H59" s="2"/>
      <c r="I59" s="1"/>
      <c r="J59" s="1"/>
      <c r="K59" s="1"/>
      <c r="L59" s="1"/>
      <c r="M59" s="1"/>
      <c r="N59" s="3"/>
      <c r="O59" s="3"/>
      <c r="P59" s="83"/>
      <c r="Q59" s="84"/>
      <c r="R59" s="84"/>
      <c r="S59" s="85"/>
      <c r="T59" s="86"/>
      <c r="U59" s="86"/>
    </row>
    <row r="61" spans="1:21" x14ac:dyDescent="0.3">
      <c r="D61" s="88"/>
      <c r="J61" s="67"/>
    </row>
    <row r="84" spans="1:21" ht="14.4" x14ac:dyDescent="0.3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/>
      <c r="P84"/>
      <c r="Q84"/>
      <c r="R84" s="89"/>
      <c r="S84"/>
      <c r="T84"/>
      <c r="U84"/>
    </row>
  </sheetData>
  <mergeCells count="23">
    <mergeCell ref="A2:M2"/>
    <mergeCell ref="A3:M3"/>
    <mergeCell ref="A4:M4"/>
    <mergeCell ref="A6:A9"/>
    <mergeCell ref="B6:B9"/>
    <mergeCell ref="C6:C9"/>
    <mergeCell ref="D6:M6"/>
    <mergeCell ref="N6:N9"/>
    <mergeCell ref="D7:H7"/>
    <mergeCell ref="I7:M7"/>
    <mergeCell ref="D8:D9"/>
    <mergeCell ref="E8:H8"/>
    <mergeCell ref="I8:I9"/>
    <mergeCell ref="J8:M8"/>
    <mergeCell ref="C45:C46"/>
    <mergeCell ref="C48:C49"/>
    <mergeCell ref="A51:C51"/>
    <mergeCell ref="A11:H11"/>
    <mergeCell ref="C13:C17"/>
    <mergeCell ref="C19:C20"/>
    <mergeCell ref="C25:C28"/>
    <mergeCell ref="C29:C32"/>
    <mergeCell ref="C39:C41"/>
  </mergeCells>
  <pageMargins left="0.11811023622047245" right="0.11811023622047245" top="0.35433070866141736" bottom="0.15748031496062992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кв Обл</vt:lpstr>
      <vt:lpstr>'1 кв Обл'!Заголовки_для_печати</vt:lpstr>
      <vt:lpstr>'1 кв Обл'!Область_печати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User</cp:lastModifiedBy>
  <dcterms:created xsi:type="dcterms:W3CDTF">2023-04-10T11:11:50Z</dcterms:created>
  <dcterms:modified xsi:type="dcterms:W3CDTF">2023-07-26T07:35:27Z</dcterms:modified>
</cp:coreProperties>
</file>