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4" sheetId="2" r:id="rId1"/>
  </sheets>
  <definedNames>
    <definedName name="_xlnm.Print_Titles" localSheetId="0">'прил 4'!$9:$9</definedName>
    <definedName name="_xlnm.Print_Area" localSheetId="0">'прил 4'!$A$1:$P$50</definedName>
  </definedNames>
  <calcPr calcId="145621"/>
</workbook>
</file>

<file path=xl/calcChain.xml><?xml version="1.0" encoding="utf-8"?>
<calcChain xmlns="http://schemas.openxmlformats.org/spreadsheetml/2006/main">
  <c r="I28" i="2" l="1"/>
  <c r="I22" i="2" l="1"/>
  <c r="O33" i="2" l="1"/>
  <c r="M27" i="2"/>
  <c r="N27" i="2"/>
  <c r="O27" i="2"/>
  <c r="K17" i="2"/>
  <c r="L17" i="2"/>
  <c r="M17" i="2"/>
  <c r="N17" i="2"/>
  <c r="O17" i="2"/>
  <c r="J17" i="2"/>
  <c r="O12" i="2"/>
  <c r="O35" i="2"/>
  <c r="O34" i="2" s="1"/>
  <c r="I34" i="2"/>
  <c r="I33" i="2" s="1"/>
  <c r="I32" i="2" s="1"/>
  <c r="J13" i="2"/>
  <c r="K13" i="2"/>
  <c r="L13" i="2"/>
  <c r="M13" i="2"/>
  <c r="N13" i="2"/>
  <c r="O13" i="2"/>
  <c r="M25" i="2"/>
  <c r="N25" i="2"/>
  <c r="O25" i="2"/>
  <c r="I13" i="2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L31" i="2"/>
  <c r="L25" i="2" s="1"/>
  <c r="I14" i="2"/>
  <c r="O23" i="2"/>
  <c r="O21" i="2" s="1"/>
  <c r="N23" i="2"/>
  <c r="N21" i="2" s="1"/>
  <c r="M23" i="2"/>
  <c r="M21" i="2" s="1"/>
  <c r="L23" i="2"/>
  <c r="L21" i="2" s="1"/>
  <c r="K21" i="2"/>
  <c r="J21" i="2"/>
  <c r="I19" i="2"/>
  <c r="I20" i="2" s="1"/>
  <c r="L28" i="2"/>
  <c r="L24" i="2" s="1"/>
  <c r="K31" i="2"/>
  <c r="K28" i="2"/>
  <c r="J31" i="2"/>
  <c r="J28" i="2"/>
  <c r="I31" i="2"/>
  <c r="I27" i="2" s="1"/>
  <c r="I25" i="2" s="1"/>
  <c r="O37" i="2"/>
  <c r="O38" i="2" s="1"/>
  <c r="N37" i="2"/>
  <c r="N38" i="2" s="1"/>
  <c r="M37" i="2"/>
  <c r="M38" i="2" s="1"/>
  <c r="L37" i="2"/>
  <c r="L38" i="2" s="1"/>
  <c r="K37" i="2"/>
  <c r="K38" i="2" s="1"/>
  <c r="J37" i="2"/>
  <c r="J38" i="2" s="1"/>
  <c r="J27" i="2" l="1"/>
  <c r="K27" i="2"/>
  <c r="I15" i="2"/>
  <c r="L27" i="2"/>
  <c r="I21" i="2"/>
  <c r="I17" i="2"/>
  <c r="I24" i="2"/>
  <c r="J24" i="2"/>
  <c r="K24" i="2"/>
  <c r="M24" i="2"/>
  <c r="N24" i="2"/>
  <c r="O24" i="2"/>
  <c r="I37" i="2"/>
  <c r="I11" i="2" s="1"/>
  <c r="J19" i="2"/>
  <c r="K19" i="2"/>
  <c r="L19" i="2"/>
  <c r="M19" i="2"/>
  <c r="N19" i="2"/>
  <c r="O19" i="2"/>
  <c r="I38" i="2" l="1"/>
  <c r="O11" i="2"/>
  <c r="O10" i="2" s="1"/>
  <c r="O20" i="2"/>
  <c r="K11" i="2"/>
  <c r="K20" i="2"/>
  <c r="N11" i="2"/>
  <c r="N20" i="2"/>
  <c r="L11" i="2"/>
  <c r="L20" i="2"/>
  <c r="J11" i="2"/>
  <c r="J20" i="2"/>
  <c r="M11" i="2"/>
  <c r="M20" i="2"/>
  <c r="I12" i="2" l="1"/>
  <c r="I10" i="2" s="1"/>
  <c r="J34" i="2" l="1"/>
  <c r="J33" i="2" s="1"/>
  <c r="J32" i="2" s="1"/>
  <c r="K34" i="2"/>
  <c r="K33" i="2" s="1"/>
  <c r="K32" i="2" s="1"/>
  <c r="L35" i="2"/>
  <c r="L34" i="2" s="1"/>
  <c r="M35" i="2"/>
  <c r="M34" i="2" s="1"/>
  <c r="N35" i="2"/>
  <c r="N34" i="2" s="1"/>
  <c r="M33" i="2"/>
  <c r="M12" i="2"/>
  <c r="M10" i="2" s="1"/>
  <c r="J12" i="2"/>
  <c r="J10" i="2" s="1"/>
  <c r="L33" i="2"/>
  <c r="L12" i="2"/>
  <c r="L10" i="2" s="1"/>
  <c r="N33" i="2"/>
  <c r="N12" i="2"/>
  <c r="N10" i="2" s="1"/>
  <c r="K12" i="2"/>
  <c r="K10" i="2" s="1"/>
</calcChain>
</file>

<file path=xl/sharedStrings.xml><?xml version="1.0" encoding="utf-8"?>
<sst xmlns="http://schemas.openxmlformats.org/spreadsheetml/2006/main" count="186" uniqueCount="98">
  <si>
    <t>1.</t>
  </si>
  <si>
    <t>2.</t>
  </si>
  <si>
    <t>3.</t>
  </si>
  <si>
    <t>1.1.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</si>
  <si>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</si>
  <si>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</si>
  <si>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</si>
  <si>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</si>
  <si>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</si>
  <si>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</si>
  <si>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</si>
  <si>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</si>
  <si>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</si>
  <si>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</si>
  <si>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</si>
  <si>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</si>
  <si>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</si>
  <si>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3.2.</t>
  </si>
  <si>
    <t>Муниципальная программа</t>
  </si>
  <si>
    <t>всего, в том числе:</t>
  </si>
  <si>
    <t>2.2.</t>
  </si>
  <si>
    <t>Расходы бюджета города  на реализацию программы</t>
  </si>
  <si>
    <t>4.</t>
  </si>
  <si>
    <t>5.</t>
  </si>
  <si>
    <t>6.</t>
  </si>
  <si>
    <t>4.1.</t>
  </si>
  <si>
    <t>4.3.</t>
  </si>
  <si>
    <t>№    п/п</t>
  </si>
  <si>
    <t xml:space="preserve">Основное мероприятие </t>
  </si>
  <si>
    <t>5.1.</t>
  </si>
  <si>
    <t>5.2.</t>
  </si>
  <si>
    <t>6.1.</t>
  </si>
  <si>
    <t>МКУ «УЖКХ»</t>
  </si>
  <si>
    <t>МКУ г. Новошахтинска «УКС»</t>
  </si>
  <si>
    <t>МБУ «ССВПД»</t>
  </si>
  <si>
    <t>МКУ «УЖКХ», МКУ г. Новошахтинска «УКС»</t>
  </si>
  <si>
    <t>1.1.1.</t>
  </si>
  <si>
    <t>1.1.2.</t>
  </si>
  <si>
    <t>4.3.1.</t>
  </si>
  <si>
    <t>4.3.2.</t>
  </si>
  <si>
    <t>Обеспечение качественными жилищно-коммунальными услугами</t>
  </si>
  <si>
    <t>Мероприятие</t>
  </si>
  <si>
    <t>Содержание, обслуживание и ремонт объектов благоустройства</t>
  </si>
  <si>
    <t>Освещение улиц и дорог города</t>
  </si>
  <si>
    <t>Очистка городских территорий, озеленение и ремонт объектов благоустройства</t>
  </si>
  <si>
    <t>Улучшение технического состояния объектов коммунальной инфраструктуры города</t>
  </si>
  <si>
    <t>МКУ «УЖКХ», МКУ г. Новошахтинска «УКС» всего, в том числе:</t>
  </si>
  <si>
    <t>МКУ «УЖКХ»  всего, в том числе:</t>
  </si>
  <si>
    <t>3.2.1.</t>
  </si>
  <si>
    <t>3.2.2.</t>
  </si>
  <si>
    <t>2.2.1.</t>
  </si>
  <si>
    <t>Строительство и реконструкция объектов коммунальной инфраструктуры города</t>
  </si>
  <si>
    <t>МБУ «ССВПД» всего, в том числе:</t>
  </si>
  <si>
    <t>Организация оказания ритуальных услуг и содержание мест захоронения</t>
  </si>
  <si>
    <t>5.2.1.</t>
  </si>
  <si>
    <t>Текущее содержание городских кладбищ и дорог к ним</t>
  </si>
  <si>
    <t>5.2.2.</t>
  </si>
  <si>
    <t xml:space="preserve">Оказание ритуальных услуг, доставка и захоронение неопознанных и невостребованных трупов граждан </t>
  </si>
  <si>
    <t>6.2.</t>
  </si>
  <si>
    <t>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</si>
  <si>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Капитальный ремонт многоквартирных домов</t>
  </si>
  <si>
    <t xml:space="preserve">Капитальный ремонт многоквартирных домов </t>
  </si>
  <si>
    <t xml:space="preserve">Благоустройство города </t>
  </si>
  <si>
    <t>Создание условий для обеспечения качественными коммунальными услугами населения города</t>
  </si>
  <si>
    <t>Благоустройство и содержание территорий городских кладбищ</t>
  </si>
  <si>
    <t xml:space="preserve">Управление в сфере жилищно-коммунального хозяйства города </t>
  </si>
  <si>
    <t>Финансовое обеспечение МКУ "УЖКХ"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</si>
  <si>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                      </t>
  </si>
  <si>
    <t>Ю.А. Лубенцов</t>
  </si>
  <si>
    <t>0501</t>
  </si>
  <si>
    <t>57 1 7318</t>
  </si>
  <si>
    <t>0502</t>
  </si>
  <si>
    <t>0503</t>
  </si>
  <si>
    <t>57 2 2402</t>
  </si>
  <si>
    <t>57 2 0000</t>
  </si>
  <si>
    <t>57 2 2403</t>
  </si>
  <si>
    <t>57 1 0000</t>
  </si>
  <si>
    <t>57 4 0000</t>
  </si>
  <si>
    <t>57 4 0059</t>
  </si>
  <si>
    <t>0505</t>
  </si>
  <si>
    <t>57 5 0000</t>
  </si>
  <si>
    <t>57 3 0000</t>
  </si>
  <si>
    <t>57 5 0059</t>
  </si>
  <si>
    <t>0500</t>
  </si>
  <si>
    <t>57 0 0000</t>
  </si>
  <si>
    <t>».</t>
  </si>
  <si>
    <t>57 1 2518</t>
  </si>
  <si>
    <t>57 3 2331</t>
  </si>
  <si>
    <t>57 3 2520</t>
  </si>
  <si>
    <t>57 3 7320</t>
  </si>
  <si>
    <t>1.8. Приложение № 4 к муниципальной программе города Новошахтинска «Обеспечение качественными жилищно-коммунальными услугами» изложить в следующей редакции:</t>
  </si>
  <si>
    <t>Подпрограмма № 1</t>
  </si>
  <si>
    <t>Улучшение технического состояния жилищного фонда</t>
  </si>
  <si>
    <t>Подпрограмма № 2</t>
  </si>
  <si>
    <t>Подпрограмма № 3</t>
  </si>
  <si>
    <t>Подпрограмма № 4</t>
  </si>
  <si>
    <t>Подпрограмма № 5</t>
  </si>
  <si>
    <r>
      <rPr>
        <sz val="24"/>
        <color theme="1"/>
        <rFont val="Calibri"/>
        <family val="2"/>
        <charset val="204"/>
      </rPr>
      <t>«</t>
    </r>
    <r>
      <rPr>
        <sz val="24"/>
        <color theme="1"/>
        <rFont val="Arial"/>
        <family val="2"/>
        <charset val="204"/>
      </rPr>
      <t>Приложение № 4
к муниципальной программе  города Новошахтинска «Обеспечение качественными жилищно-коммунальными услугами»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</si>
</sst>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20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topLeftCell="A25" zoomScale="50" zoomScaleNormal="100" zoomScaleSheetLayoutView="50" workbookViewId="0">
      <selection activeCell="B46" sqref="B46:C46"/>
    </sheetView>
  </sheetViews>
  <sheetFormatPr defaultColWidth="9.140625" defaultRowHeight="15" x14ac:dyDescent="0.2"/>
  <cols>
    <col min="1" max="1" width="8.28515625" style="14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7" width="14.140625" style="1" customWidth="1"/>
    <col min="8" max="8" width="8" style="1" customWidth="1"/>
    <col min="9" max="15" width="13.5703125" style="1" customWidth="1"/>
    <col min="16" max="16" width="3.28515625" style="1" customWidth="1"/>
    <col min="17" max="17" width="9.140625" style="1"/>
    <col min="18" max="18" width="12.7109375" style="1" customWidth="1"/>
    <col min="19" max="16384" width="9.140625" style="1"/>
  </cols>
  <sheetData>
    <row r="1" spans="1:18" ht="75.599999999999994" customHeight="1" x14ac:dyDescent="0.4">
      <c r="A1" s="72" t="s">
        <v>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62"/>
    </row>
    <row r="2" spans="1:18" ht="27.6" customHeight="1" x14ac:dyDescent="0.4">
      <c r="A2" s="63"/>
      <c r="B2" s="62"/>
      <c r="C2" s="62"/>
      <c r="D2" s="62"/>
      <c r="E2" s="62"/>
      <c r="F2" s="62"/>
      <c r="G2" s="62"/>
      <c r="H2" s="62"/>
      <c r="I2" s="62"/>
      <c r="J2" s="79"/>
      <c r="K2" s="79"/>
      <c r="L2" s="79"/>
      <c r="M2" s="79"/>
      <c r="N2" s="79"/>
      <c r="O2" s="79"/>
    </row>
    <row r="3" spans="1:18" ht="151.15" customHeight="1" x14ac:dyDescent="0.4">
      <c r="A3" s="63"/>
      <c r="B3" s="62"/>
      <c r="C3" s="62"/>
      <c r="D3" s="62"/>
      <c r="E3" s="62"/>
      <c r="F3" s="62"/>
      <c r="G3" s="62"/>
      <c r="H3" s="62"/>
      <c r="I3" s="62"/>
      <c r="J3" s="79" t="s">
        <v>97</v>
      </c>
      <c r="K3" s="79"/>
      <c r="L3" s="79"/>
      <c r="M3" s="79"/>
      <c r="N3" s="79"/>
      <c r="O3" s="79"/>
    </row>
    <row r="4" spans="1:18" ht="21.6" customHeight="1" x14ac:dyDescent="0.3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ht="29.25" customHeight="1" x14ac:dyDescent="0.4">
      <c r="B5" s="75" t="s">
        <v>21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8" ht="6.75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8" ht="41.25" customHeight="1" x14ac:dyDescent="0.2">
      <c r="A7" s="73" t="s">
        <v>27</v>
      </c>
      <c r="B7" s="67" t="s">
        <v>7</v>
      </c>
      <c r="C7" s="67" t="s">
        <v>8</v>
      </c>
      <c r="D7" s="67" t="s">
        <v>9</v>
      </c>
      <c r="E7" s="67" t="s">
        <v>15</v>
      </c>
      <c r="F7" s="67"/>
      <c r="G7" s="67"/>
      <c r="H7" s="67"/>
      <c r="I7" s="67" t="s">
        <v>10</v>
      </c>
      <c r="J7" s="67"/>
      <c r="K7" s="67"/>
      <c r="L7" s="67"/>
      <c r="M7" s="67"/>
      <c r="N7" s="67"/>
      <c r="O7" s="67"/>
    </row>
    <row r="8" spans="1:18" ht="36" customHeight="1" x14ac:dyDescent="0.2">
      <c r="A8" s="74"/>
      <c r="B8" s="67"/>
      <c r="C8" s="67"/>
      <c r="D8" s="67"/>
      <c r="E8" s="7" t="s">
        <v>11</v>
      </c>
      <c r="F8" s="7" t="s">
        <v>12</v>
      </c>
      <c r="G8" s="7" t="s">
        <v>13</v>
      </c>
      <c r="H8" s="7" t="s">
        <v>14</v>
      </c>
      <c r="I8" s="41">
        <v>2014</v>
      </c>
      <c r="J8" s="41">
        <v>2015</v>
      </c>
      <c r="K8" s="41">
        <v>2016</v>
      </c>
      <c r="L8" s="41">
        <v>2017</v>
      </c>
      <c r="M8" s="41">
        <v>2018</v>
      </c>
      <c r="N8" s="41">
        <v>2019</v>
      </c>
      <c r="O8" s="41">
        <v>2020</v>
      </c>
    </row>
    <row r="9" spans="1:18" x14ac:dyDescent="0.2">
      <c r="A9" s="15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</row>
    <row r="10" spans="1:18" ht="32.25" customHeight="1" x14ac:dyDescent="0.2">
      <c r="A10" s="16" t="s">
        <v>0</v>
      </c>
      <c r="B10" s="8" t="s">
        <v>18</v>
      </c>
      <c r="C10" s="37" t="s">
        <v>40</v>
      </c>
      <c r="D10" s="8" t="s">
        <v>19</v>
      </c>
      <c r="E10" s="7" t="s">
        <v>16</v>
      </c>
      <c r="F10" s="7" t="s">
        <v>16</v>
      </c>
      <c r="G10" s="7" t="s">
        <v>16</v>
      </c>
      <c r="H10" s="7" t="s">
        <v>16</v>
      </c>
      <c r="I10" s="3">
        <f>I11+I12+I13</f>
        <v>51878</v>
      </c>
      <c r="J10" s="3">
        <f t="shared" ref="J10:O10" si="0">J11+J12+J13</f>
        <v>166741.69999999998</v>
      </c>
      <c r="K10" s="3">
        <f t="shared" si="0"/>
        <v>39839</v>
      </c>
      <c r="L10" s="3">
        <f t="shared" si="0"/>
        <v>52021.600000000006</v>
      </c>
      <c r="M10" s="3">
        <f t="shared" si="0"/>
        <v>58729.3</v>
      </c>
      <c r="N10" s="3">
        <f t="shared" si="0"/>
        <v>59567.400000000009</v>
      </c>
      <c r="O10" s="3">
        <f t="shared" si="0"/>
        <v>50032.400000000009</v>
      </c>
      <c r="R10" s="5"/>
    </row>
    <row r="11" spans="1:18" ht="24.75" customHeight="1" x14ac:dyDescent="0.2">
      <c r="A11" s="16" t="s">
        <v>3</v>
      </c>
      <c r="B11" s="8"/>
      <c r="C11" s="8"/>
      <c r="D11" s="9" t="s">
        <v>32</v>
      </c>
      <c r="E11" s="7">
        <v>902</v>
      </c>
      <c r="F11" s="49" t="s">
        <v>83</v>
      </c>
      <c r="G11" s="47" t="s">
        <v>84</v>
      </c>
      <c r="H11" s="7" t="s">
        <v>16</v>
      </c>
      <c r="I11" s="3">
        <f t="shared" ref="I11:O11" si="1">I14+I19+I25+I37</f>
        <v>50750.8</v>
      </c>
      <c r="J11" s="3">
        <f t="shared" si="1"/>
        <v>166007.9</v>
      </c>
      <c r="K11" s="3">
        <f t="shared" si="1"/>
        <v>39205.199999999997</v>
      </c>
      <c r="L11" s="3">
        <f t="shared" si="1"/>
        <v>49695.3</v>
      </c>
      <c r="M11" s="3">
        <f t="shared" si="1"/>
        <v>56403</v>
      </c>
      <c r="N11" s="3">
        <f t="shared" si="1"/>
        <v>57241.100000000006</v>
      </c>
      <c r="O11" s="3">
        <f t="shared" si="1"/>
        <v>47706.100000000006</v>
      </c>
      <c r="R11" s="5"/>
    </row>
    <row r="12" spans="1:18" ht="24" customHeight="1" x14ac:dyDescent="0.2">
      <c r="A12" s="16" t="s">
        <v>36</v>
      </c>
      <c r="B12" s="8"/>
      <c r="C12" s="8"/>
      <c r="D12" s="9" t="s">
        <v>34</v>
      </c>
      <c r="E12" s="23">
        <v>902</v>
      </c>
      <c r="F12" s="49" t="s">
        <v>72</v>
      </c>
      <c r="G12" s="47" t="s">
        <v>78</v>
      </c>
      <c r="H12" s="7">
        <v>611</v>
      </c>
      <c r="I12" s="3">
        <f>I32</f>
        <v>1127.2</v>
      </c>
      <c r="J12" s="3">
        <f t="shared" ref="J12:O12" si="2">J32</f>
        <v>733.8</v>
      </c>
      <c r="K12" s="3">
        <f t="shared" si="2"/>
        <v>633.79999999999995</v>
      </c>
      <c r="L12" s="3">
        <f t="shared" si="2"/>
        <v>2326.3000000000002</v>
      </c>
      <c r="M12" s="3">
        <f t="shared" si="2"/>
        <v>2326.3000000000002</v>
      </c>
      <c r="N12" s="3">
        <f t="shared" si="2"/>
        <v>2326.3000000000002</v>
      </c>
      <c r="O12" s="3">
        <f t="shared" si="2"/>
        <v>2326.3000000000002</v>
      </c>
      <c r="R12" s="5"/>
    </row>
    <row r="13" spans="1:18" ht="24" customHeight="1" x14ac:dyDescent="0.2">
      <c r="A13" s="16" t="s">
        <v>37</v>
      </c>
      <c r="B13" s="35"/>
      <c r="C13" s="35"/>
      <c r="D13" s="9" t="s">
        <v>33</v>
      </c>
      <c r="E13" s="36">
        <v>902</v>
      </c>
      <c r="F13" s="36" t="s">
        <v>16</v>
      </c>
      <c r="G13" s="36" t="s">
        <v>16</v>
      </c>
      <c r="H13" s="36" t="s">
        <v>16</v>
      </c>
      <c r="I13" s="3">
        <f>I26</f>
        <v>0</v>
      </c>
      <c r="J13" s="3">
        <f t="shared" ref="J13:O13" si="3">J26</f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R13" s="5"/>
    </row>
    <row r="14" spans="1:18" s="11" customFormat="1" ht="28.5" customHeight="1" x14ac:dyDescent="0.2">
      <c r="A14" s="16" t="s">
        <v>1</v>
      </c>
      <c r="B14" s="32" t="s">
        <v>91</v>
      </c>
      <c r="C14" s="32" t="s">
        <v>60</v>
      </c>
      <c r="D14" s="9" t="s">
        <v>47</v>
      </c>
      <c r="E14" s="23">
        <v>902</v>
      </c>
      <c r="F14" s="49" t="s">
        <v>69</v>
      </c>
      <c r="G14" s="6" t="s">
        <v>76</v>
      </c>
      <c r="H14" s="6" t="s">
        <v>16</v>
      </c>
      <c r="I14" s="3">
        <f>I16</f>
        <v>7372.2</v>
      </c>
      <c r="J14" s="3">
        <f t="shared" ref="J14:O14" si="4">J16</f>
        <v>135399.70000000001</v>
      </c>
      <c r="K14" s="3">
        <f t="shared" si="4"/>
        <v>0</v>
      </c>
      <c r="L14" s="3">
        <f t="shared" si="4"/>
        <v>0</v>
      </c>
      <c r="M14" s="3">
        <f t="shared" si="4"/>
        <v>0</v>
      </c>
      <c r="N14" s="3">
        <f t="shared" si="4"/>
        <v>0</v>
      </c>
      <c r="O14" s="3">
        <f t="shared" si="4"/>
        <v>0</v>
      </c>
      <c r="R14" s="12"/>
    </row>
    <row r="15" spans="1:18" s="11" customFormat="1" ht="25.5" customHeight="1" x14ac:dyDescent="0.2">
      <c r="A15" s="16" t="s">
        <v>4</v>
      </c>
      <c r="B15" s="32"/>
      <c r="C15" s="32"/>
      <c r="D15" s="9" t="s">
        <v>32</v>
      </c>
      <c r="E15" s="39">
        <v>902</v>
      </c>
      <c r="F15" s="49" t="s">
        <v>69</v>
      </c>
      <c r="G15" s="6" t="s">
        <v>76</v>
      </c>
      <c r="H15" s="6" t="s">
        <v>16</v>
      </c>
      <c r="I15" s="3">
        <f>I14</f>
        <v>7372.2</v>
      </c>
      <c r="J15" s="3">
        <f t="shared" ref="J15:L15" si="5">J14</f>
        <v>135399.70000000001</v>
      </c>
      <c r="K15" s="3">
        <f t="shared" si="5"/>
        <v>0</v>
      </c>
      <c r="L15" s="3">
        <f t="shared" si="5"/>
        <v>0</v>
      </c>
      <c r="M15" s="3">
        <f t="shared" ref="M15" si="6">M14</f>
        <v>0</v>
      </c>
      <c r="N15" s="3">
        <f t="shared" ref="N15" si="7">N14</f>
        <v>0</v>
      </c>
      <c r="O15" s="3">
        <f t="shared" ref="O15" si="8">O14</f>
        <v>0</v>
      </c>
      <c r="R15" s="12"/>
    </row>
    <row r="16" spans="1:18" s="11" customFormat="1" ht="36" customHeight="1" x14ac:dyDescent="0.2">
      <c r="A16" s="55" t="s">
        <v>20</v>
      </c>
      <c r="B16" s="56" t="s">
        <v>28</v>
      </c>
      <c r="C16" s="61" t="s">
        <v>92</v>
      </c>
      <c r="D16" s="57" t="s">
        <v>32</v>
      </c>
      <c r="E16" s="53">
        <v>902</v>
      </c>
      <c r="F16" s="49" t="s">
        <v>69</v>
      </c>
      <c r="G16" s="6" t="s">
        <v>76</v>
      </c>
      <c r="H16" s="6">
        <v>810</v>
      </c>
      <c r="I16" s="58">
        <v>7372.2</v>
      </c>
      <c r="J16" s="58">
        <v>135399.70000000001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R16" s="12"/>
    </row>
    <row r="17" spans="1:18" s="11" customFormat="1" ht="25.9" customHeight="1" x14ac:dyDescent="0.2">
      <c r="A17" s="77" t="s">
        <v>50</v>
      </c>
      <c r="B17" s="85" t="s">
        <v>41</v>
      </c>
      <c r="C17" s="83" t="s">
        <v>61</v>
      </c>
      <c r="D17" s="81" t="s">
        <v>32</v>
      </c>
      <c r="E17" s="39">
        <v>902</v>
      </c>
      <c r="F17" s="49" t="s">
        <v>69</v>
      </c>
      <c r="G17" s="6" t="s">
        <v>86</v>
      </c>
      <c r="H17" s="6">
        <v>810</v>
      </c>
      <c r="I17" s="87">
        <f>I16</f>
        <v>7372.2</v>
      </c>
      <c r="J17" s="87">
        <f>J16</f>
        <v>135399.70000000001</v>
      </c>
      <c r="K17" s="87">
        <f t="shared" ref="K17:O17" si="9">K16</f>
        <v>0</v>
      </c>
      <c r="L17" s="87">
        <f t="shared" si="9"/>
        <v>0</v>
      </c>
      <c r="M17" s="87">
        <f t="shared" si="9"/>
        <v>0</v>
      </c>
      <c r="N17" s="87">
        <f t="shared" si="9"/>
        <v>0</v>
      </c>
      <c r="O17" s="87">
        <f t="shared" si="9"/>
        <v>0</v>
      </c>
      <c r="R17" s="12"/>
    </row>
    <row r="18" spans="1:18" s="11" customFormat="1" ht="25.9" customHeight="1" x14ac:dyDescent="0.2">
      <c r="A18" s="78"/>
      <c r="B18" s="86"/>
      <c r="C18" s="84"/>
      <c r="D18" s="82"/>
      <c r="E18" s="53">
        <v>902</v>
      </c>
      <c r="F18" s="49" t="s">
        <v>69</v>
      </c>
      <c r="G18" s="6" t="s">
        <v>70</v>
      </c>
      <c r="H18" s="6">
        <v>810</v>
      </c>
      <c r="I18" s="88"/>
      <c r="J18" s="88"/>
      <c r="K18" s="88"/>
      <c r="L18" s="88"/>
      <c r="M18" s="88"/>
      <c r="N18" s="88"/>
      <c r="O18" s="88"/>
      <c r="R18" s="12"/>
    </row>
    <row r="19" spans="1:18" ht="25.5" customHeight="1" x14ac:dyDescent="0.2">
      <c r="A19" s="16" t="s">
        <v>2</v>
      </c>
      <c r="B19" s="42" t="s">
        <v>93</v>
      </c>
      <c r="C19" s="42" t="s">
        <v>62</v>
      </c>
      <c r="D19" s="9" t="s">
        <v>47</v>
      </c>
      <c r="E19" s="23">
        <v>902</v>
      </c>
      <c r="F19" s="49" t="s">
        <v>72</v>
      </c>
      <c r="G19" s="47" t="s">
        <v>74</v>
      </c>
      <c r="H19" s="7" t="s">
        <v>16</v>
      </c>
      <c r="I19" s="3">
        <f>SUM(I22:I23)</f>
        <v>20352.3</v>
      </c>
      <c r="J19" s="3">
        <f t="shared" ref="J19:O19" si="10">SUM(J22:J23)</f>
        <v>16183.9</v>
      </c>
      <c r="K19" s="3">
        <f t="shared" si="10"/>
        <v>24780.9</v>
      </c>
      <c r="L19" s="3">
        <f t="shared" si="10"/>
        <v>30777.9</v>
      </c>
      <c r="M19" s="3">
        <f t="shared" si="10"/>
        <v>30777.9</v>
      </c>
      <c r="N19" s="3">
        <f t="shared" si="10"/>
        <v>30777.9</v>
      </c>
      <c r="O19" s="3">
        <f t="shared" si="10"/>
        <v>30777.9</v>
      </c>
      <c r="R19" s="5"/>
    </row>
    <row r="20" spans="1:18" ht="29.25" customHeight="1" x14ac:dyDescent="0.2">
      <c r="A20" s="16" t="s">
        <v>5</v>
      </c>
      <c r="B20" s="37"/>
      <c r="C20" s="40"/>
      <c r="D20" s="9" t="s">
        <v>32</v>
      </c>
      <c r="E20" s="39">
        <v>902</v>
      </c>
      <c r="F20" s="49" t="s">
        <v>72</v>
      </c>
      <c r="G20" s="47" t="s">
        <v>74</v>
      </c>
      <c r="H20" s="39" t="s">
        <v>16</v>
      </c>
      <c r="I20" s="3">
        <f>I19</f>
        <v>20352.3</v>
      </c>
      <c r="J20" s="3">
        <f t="shared" ref="J20:O20" si="11">J19</f>
        <v>16183.9</v>
      </c>
      <c r="K20" s="3">
        <f t="shared" si="11"/>
        <v>24780.9</v>
      </c>
      <c r="L20" s="3">
        <f t="shared" si="11"/>
        <v>30777.9</v>
      </c>
      <c r="M20" s="3">
        <f t="shared" si="11"/>
        <v>30777.9</v>
      </c>
      <c r="N20" s="3">
        <f t="shared" si="11"/>
        <v>30777.9</v>
      </c>
      <c r="O20" s="3">
        <f t="shared" si="11"/>
        <v>30777.9</v>
      </c>
      <c r="R20" s="5"/>
    </row>
    <row r="21" spans="1:18" ht="41.25" customHeight="1" x14ac:dyDescent="0.2">
      <c r="A21" s="16" t="s">
        <v>17</v>
      </c>
      <c r="B21" s="32" t="s">
        <v>28</v>
      </c>
      <c r="C21" s="30" t="s">
        <v>42</v>
      </c>
      <c r="D21" s="9" t="s">
        <v>32</v>
      </c>
      <c r="E21" s="39">
        <v>902</v>
      </c>
      <c r="F21" s="49" t="s">
        <v>72</v>
      </c>
      <c r="G21" s="47" t="s">
        <v>74</v>
      </c>
      <c r="H21" s="39" t="s">
        <v>16</v>
      </c>
      <c r="I21" s="3">
        <f>I22+I23</f>
        <v>20352.3</v>
      </c>
      <c r="J21" s="3">
        <f>J22+J23</f>
        <v>16183.9</v>
      </c>
      <c r="K21" s="3">
        <f>K22+K23</f>
        <v>24780.9</v>
      </c>
      <c r="L21" s="3">
        <f t="shared" ref="L21:M21" si="12">L22+L23</f>
        <v>30777.9</v>
      </c>
      <c r="M21" s="3">
        <f t="shared" si="12"/>
        <v>30777.9</v>
      </c>
      <c r="N21" s="3">
        <f t="shared" ref="N21" si="13">N22+N23</f>
        <v>30777.9</v>
      </c>
      <c r="O21" s="3">
        <f t="shared" ref="O21" si="14">O22+O23</f>
        <v>30777.9</v>
      </c>
      <c r="R21" s="5"/>
    </row>
    <row r="22" spans="1:18" ht="25.5" customHeight="1" x14ac:dyDescent="0.2">
      <c r="A22" s="17" t="s">
        <v>48</v>
      </c>
      <c r="B22" s="32" t="s">
        <v>41</v>
      </c>
      <c r="C22" s="28" t="s">
        <v>43</v>
      </c>
      <c r="D22" s="9" t="s">
        <v>32</v>
      </c>
      <c r="E22" s="23">
        <v>902</v>
      </c>
      <c r="F22" s="49" t="s">
        <v>72</v>
      </c>
      <c r="G22" s="47" t="s">
        <v>73</v>
      </c>
      <c r="H22" s="7">
        <v>244</v>
      </c>
      <c r="I22" s="3">
        <f>11500+5740.3</f>
        <v>17240.3</v>
      </c>
      <c r="J22" s="3">
        <v>14863.9</v>
      </c>
      <c r="K22" s="3">
        <v>23460.9</v>
      </c>
      <c r="L22" s="3">
        <v>21500</v>
      </c>
      <c r="M22" s="3">
        <v>21500</v>
      </c>
      <c r="N22" s="3">
        <v>21500</v>
      </c>
      <c r="O22" s="3">
        <v>21500</v>
      </c>
      <c r="R22" s="5"/>
    </row>
    <row r="23" spans="1:18" ht="43.5" customHeight="1" x14ac:dyDescent="0.2">
      <c r="A23" s="16" t="s">
        <v>49</v>
      </c>
      <c r="B23" s="32" t="s">
        <v>41</v>
      </c>
      <c r="C23" s="30" t="s">
        <v>44</v>
      </c>
      <c r="D23" s="9" t="s">
        <v>32</v>
      </c>
      <c r="E23" s="23">
        <v>902</v>
      </c>
      <c r="F23" s="49" t="s">
        <v>72</v>
      </c>
      <c r="G23" s="47" t="s">
        <v>75</v>
      </c>
      <c r="H23" s="47">
        <v>244</v>
      </c>
      <c r="I23" s="33">
        <v>3112</v>
      </c>
      <c r="J23" s="33">
        <v>1320</v>
      </c>
      <c r="K23" s="33">
        <v>1320</v>
      </c>
      <c r="L23" s="33">
        <f t="shared" ref="L23:O23" si="15">13000-3722.1</f>
        <v>9277.9</v>
      </c>
      <c r="M23" s="33">
        <f t="shared" si="15"/>
        <v>9277.9</v>
      </c>
      <c r="N23" s="33">
        <f t="shared" si="15"/>
        <v>9277.9</v>
      </c>
      <c r="O23" s="33">
        <f t="shared" si="15"/>
        <v>9277.9</v>
      </c>
      <c r="R23" s="5"/>
    </row>
    <row r="24" spans="1:18" ht="51" customHeight="1" x14ac:dyDescent="0.2">
      <c r="A24" s="16" t="s">
        <v>22</v>
      </c>
      <c r="B24" s="42" t="s">
        <v>94</v>
      </c>
      <c r="C24" s="42" t="s">
        <v>63</v>
      </c>
      <c r="D24" s="37" t="s">
        <v>46</v>
      </c>
      <c r="E24" s="23">
        <v>902</v>
      </c>
      <c r="F24" s="49" t="s">
        <v>71</v>
      </c>
      <c r="G24" s="47" t="s">
        <v>81</v>
      </c>
      <c r="H24" s="31" t="s">
        <v>16</v>
      </c>
      <c r="I24" s="44">
        <f>I25+I26</f>
        <v>7394.8</v>
      </c>
      <c r="J24" s="45">
        <f t="shared" ref="J24:O24" si="16">SUM(J28:J31)</f>
        <v>0</v>
      </c>
      <c r="K24" s="45">
        <f t="shared" si="16"/>
        <v>0</v>
      </c>
      <c r="L24" s="45">
        <f t="shared" si="16"/>
        <v>1989.2</v>
      </c>
      <c r="M24" s="45">
        <f t="shared" si="16"/>
        <v>8696.9</v>
      </c>
      <c r="N24" s="45">
        <f t="shared" si="16"/>
        <v>9535</v>
      </c>
      <c r="O24" s="45">
        <f t="shared" si="16"/>
        <v>0</v>
      </c>
      <c r="R24" s="5"/>
    </row>
    <row r="25" spans="1:18" ht="25.5" customHeight="1" x14ac:dyDescent="0.2">
      <c r="A25" s="16" t="s">
        <v>25</v>
      </c>
      <c r="B25" s="35"/>
      <c r="C25" s="35"/>
      <c r="D25" s="9" t="s">
        <v>32</v>
      </c>
      <c r="E25" s="39">
        <v>902</v>
      </c>
      <c r="F25" s="49" t="s">
        <v>71</v>
      </c>
      <c r="G25" s="47" t="s">
        <v>81</v>
      </c>
      <c r="H25" s="31" t="s">
        <v>16</v>
      </c>
      <c r="I25" s="45">
        <f>I27</f>
        <v>7394.8</v>
      </c>
      <c r="J25" s="45">
        <v>0</v>
      </c>
      <c r="K25" s="45">
        <v>0</v>
      </c>
      <c r="L25" s="45">
        <f>L31</f>
        <v>1989.2</v>
      </c>
      <c r="M25" s="45">
        <f t="shared" ref="M25:O25" si="17">M31</f>
        <v>8696.9</v>
      </c>
      <c r="N25" s="45">
        <f t="shared" si="17"/>
        <v>9535</v>
      </c>
      <c r="O25" s="45">
        <f t="shared" si="17"/>
        <v>0</v>
      </c>
      <c r="R25" s="5"/>
    </row>
    <row r="26" spans="1:18" ht="30.75" customHeight="1" x14ac:dyDescent="0.2">
      <c r="A26" s="16" t="s">
        <v>6</v>
      </c>
      <c r="B26" s="35"/>
      <c r="C26" s="35"/>
      <c r="D26" s="9" t="s">
        <v>33</v>
      </c>
      <c r="E26" s="39">
        <v>902</v>
      </c>
      <c r="F26" s="36" t="s">
        <v>16</v>
      </c>
      <c r="G26" s="31" t="s">
        <v>16</v>
      </c>
      <c r="H26" s="31" t="s">
        <v>16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R26" s="5"/>
    </row>
    <row r="27" spans="1:18" ht="49.15" customHeight="1" x14ac:dyDescent="0.2">
      <c r="A27" s="16" t="s">
        <v>26</v>
      </c>
      <c r="B27" s="37" t="s">
        <v>28</v>
      </c>
      <c r="C27" s="38" t="s">
        <v>45</v>
      </c>
      <c r="D27" s="37" t="s">
        <v>35</v>
      </c>
      <c r="E27" s="39">
        <v>902</v>
      </c>
      <c r="F27" s="49" t="s">
        <v>71</v>
      </c>
      <c r="G27" s="31" t="s">
        <v>81</v>
      </c>
      <c r="H27" s="31" t="s">
        <v>16</v>
      </c>
      <c r="I27" s="45">
        <f t="shared" ref="I27:O27" si="18">I28+I31</f>
        <v>7394.8</v>
      </c>
      <c r="J27" s="45">
        <f t="shared" si="18"/>
        <v>0</v>
      </c>
      <c r="K27" s="45">
        <f t="shared" si="18"/>
        <v>0</v>
      </c>
      <c r="L27" s="45">
        <f t="shared" si="18"/>
        <v>1989.2</v>
      </c>
      <c r="M27" s="45">
        <f t="shared" si="18"/>
        <v>8696.9</v>
      </c>
      <c r="N27" s="45">
        <f t="shared" si="18"/>
        <v>9535</v>
      </c>
      <c r="O27" s="45">
        <f t="shared" si="18"/>
        <v>0</v>
      </c>
      <c r="R27" s="5"/>
    </row>
    <row r="28" spans="1:18" ht="49.9" customHeight="1" x14ac:dyDescent="0.2">
      <c r="A28" s="77" t="s">
        <v>38</v>
      </c>
      <c r="B28" s="85" t="s">
        <v>41</v>
      </c>
      <c r="C28" s="83" t="s">
        <v>59</v>
      </c>
      <c r="D28" s="81" t="s">
        <v>35</v>
      </c>
      <c r="E28" s="23">
        <v>902</v>
      </c>
      <c r="F28" s="49" t="s">
        <v>71</v>
      </c>
      <c r="G28" s="31" t="s">
        <v>87</v>
      </c>
      <c r="H28" s="31">
        <v>240</v>
      </c>
      <c r="I28" s="96">
        <f>735.5+6000+659.3</f>
        <v>7394.8</v>
      </c>
      <c r="J28" s="96">
        <f>494.2-494.2</f>
        <v>0</v>
      </c>
      <c r="K28" s="96">
        <f>479.9-479.9</f>
        <v>0</v>
      </c>
      <c r="L28" s="91">
        <f>251.9-251.9</f>
        <v>0</v>
      </c>
      <c r="M28" s="91">
        <v>0</v>
      </c>
      <c r="N28" s="91">
        <v>0</v>
      </c>
      <c r="O28" s="91">
        <v>0</v>
      </c>
      <c r="R28" s="5"/>
    </row>
    <row r="29" spans="1:18" ht="36.6" customHeight="1" x14ac:dyDescent="0.2">
      <c r="A29" s="90"/>
      <c r="B29" s="89"/>
      <c r="C29" s="95"/>
      <c r="D29" s="94"/>
      <c r="E29" s="53">
        <v>902</v>
      </c>
      <c r="F29" s="49" t="s">
        <v>71</v>
      </c>
      <c r="G29" s="31" t="s">
        <v>88</v>
      </c>
      <c r="H29" s="31">
        <v>240</v>
      </c>
      <c r="I29" s="97"/>
      <c r="J29" s="97"/>
      <c r="K29" s="97"/>
      <c r="L29" s="92"/>
      <c r="M29" s="92"/>
      <c r="N29" s="92"/>
      <c r="O29" s="92"/>
      <c r="R29" s="5"/>
    </row>
    <row r="30" spans="1:18" ht="30" customHeight="1" x14ac:dyDescent="0.2">
      <c r="A30" s="78"/>
      <c r="B30" s="86"/>
      <c r="C30" s="84"/>
      <c r="D30" s="82"/>
      <c r="E30" s="53">
        <v>902</v>
      </c>
      <c r="F30" s="49" t="s">
        <v>71</v>
      </c>
      <c r="G30" s="31" t="s">
        <v>89</v>
      </c>
      <c r="H30" s="31">
        <v>240</v>
      </c>
      <c r="I30" s="98"/>
      <c r="J30" s="98"/>
      <c r="K30" s="98"/>
      <c r="L30" s="93"/>
      <c r="M30" s="93"/>
      <c r="N30" s="93"/>
      <c r="O30" s="93"/>
      <c r="R30" s="5"/>
    </row>
    <row r="31" spans="1:18" ht="34.5" customHeight="1" x14ac:dyDescent="0.2">
      <c r="A31" s="16" t="s">
        <v>39</v>
      </c>
      <c r="B31" s="32" t="s">
        <v>41</v>
      </c>
      <c r="C31" s="38" t="s">
        <v>51</v>
      </c>
      <c r="D31" s="9" t="s">
        <v>32</v>
      </c>
      <c r="E31" s="23">
        <v>902</v>
      </c>
      <c r="F31" s="7" t="s">
        <v>16</v>
      </c>
      <c r="G31" s="31" t="s">
        <v>16</v>
      </c>
      <c r="H31" s="31" t="s">
        <v>16</v>
      </c>
      <c r="I31" s="33">
        <f>2187.6-2187.6</f>
        <v>0</v>
      </c>
      <c r="J31" s="33">
        <f>10597.4-10597.4</f>
        <v>0</v>
      </c>
      <c r="K31" s="33">
        <f>4218.1-4218.1</f>
        <v>0</v>
      </c>
      <c r="L31" s="33">
        <f>4285.3-4096.3+1800.2</f>
        <v>1989.2</v>
      </c>
      <c r="M31" s="33">
        <v>8696.9</v>
      </c>
      <c r="N31" s="33">
        <v>9535</v>
      </c>
      <c r="O31" s="33">
        <v>0</v>
      </c>
      <c r="R31" s="5"/>
    </row>
    <row r="32" spans="1:18" ht="36" customHeight="1" x14ac:dyDescent="0.2">
      <c r="A32" s="16" t="s">
        <v>23</v>
      </c>
      <c r="B32" s="42" t="s">
        <v>95</v>
      </c>
      <c r="C32" s="43" t="s">
        <v>64</v>
      </c>
      <c r="D32" s="9" t="s">
        <v>52</v>
      </c>
      <c r="E32" s="23">
        <v>902</v>
      </c>
      <c r="F32" s="49" t="s">
        <v>72</v>
      </c>
      <c r="G32" s="47" t="s">
        <v>77</v>
      </c>
      <c r="H32" s="7" t="s">
        <v>16</v>
      </c>
      <c r="I32" s="3">
        <f>I33</f>
        <v>1127.2</v>
      </c>
      <c r="J32" s="3">
        <f t="shared" ref="J32:K32" si="19">J33</f>
        <v>733.8</v>
      </c>
      <c r="K32" s="3">
        <f t="shared" si="19"/>
        <v>633.79999999999995</v>
      </c>
      <c r="L32" s="3">
        <v>2326.3000000000002</v>
      </c>
      <c r="M32" s="3">
        <v>2326.3000000000002</v>
      </c>
      <c r="N32" s="3">
        <v>2326.3000000000002</v>
      </c>
      <c r="O32" s="3">
        <v>2326.3000000000002</v>
      </c>
      <c r="R32" s="5"/>
    </row>
    <row r="33" spans="1:18" ht="27.75" customHeight="1" x14ac:dyDescent="0.2">
      <c r="A33" s="16" t="s">
        <v>29</v>
      </c>
      <c r="B33" s="37"/>
      <c r="C33" s="37"/>
      <c r="D33" s="9" t="s">
        <v>34</v>
      </c>
      <c r="E33" s="39">
        <v>902</v>
      </c>
      <c r="F33" s="49" t="s">
        <v>72</v>
      </c>
      <c r="G33" s="47" t="s">
        <v>77</v>
      </c>
      <c r="H33" s="39" t="s">
        <v>16</v>
      </c>
      <c r="I33" s="3">
        <f>I34</f>
        <v>1127.2</v>
      </c>
      <c r="J33" s="3">
        <f t="shared" ref="J33:K33" si="20">J34</f>
        <v>733.8</v>
      </c>
      <c r="K33" s="3">
        <f t="shared" si="20"/>
        <v>633.79999999999995</v>
      </c>
      <c r="L33" s="3">
        <f t="shared" ref="L33:O33" si="21">L32</f>
        <v>2326.3000000000002</v>
      </c>
      <c r="M33" s="3">
        <f t="shared" si="21"/>
        <v>2326.3000000000002</v>
      </c>
      <c r="N33" s="3">
        <f t="shared" si="21"/>
        <v>2326.3000000000002</v>
      </c>
      <c r="O33" s="3">
        <f t="shared" si="21"/>
        <v>2326.3000000000002</v>
      </c>
      <c r="R33" s="5"/>
    </row>
    <row r="34" spans="1:18" ht="36" customHeight="1" x14ac:dyDescent="0.2">
      <c r="A34" s="16" t="s">
        <v>30</v>
      </c>
      <c r="B34" s="37" t="s">
        <v>28</v>
      </c>
      <c r="C34" s="38" t="s">
        <v>53</v>
      </c>
      <c r="D34" s="9" t="s">
        <v>34</v>
      </c>
      <c r="E34" s="39">
        <v>902</v>
      </c>
      <c r="F34" s="49" t="s">
        <v>72</v>
      </c>
      <c r="G34" s="47" t="s">
        <v>77</v>
      </c>
      <c r="H34" s="39" t="s">
        <v>16</v>
      </c>
      <c r="I34" s="3">
        <f>I35+I36</f>
        <v>1127.2</v>
      </c>
      <c r="J34" s="3">
        <f t="shared" ref="J34:O34" si="22">J35+J36</f>
        <v>733.8</v>
      </c>
      <c r="K34" s="3">
        <f t="shared" si="22"/>
        <v>633.79999999999995</v>
      </c>
      <c r="L34" s="3">
        <f t="shared" si="22"/>
        <v>2326.3000000000002</v>
      </c>
      <c r="M34" s="3">
        <f t="shared" si="22"/>
        <v>2326.3000000000002</v>
      </c>
      <c r="N34" s="3">
        <f t="shared" si="22"/>
        <v>2326.3000000000002</v>
      </c>
      <c r="O34" s="3">
        <f t="shared" si="22"/>
        <v>2326.3000000000002</v>
      </c>
      <c r="R34" s="5"/>
    </row>
    <row r="35" spans="1:18" ht="33.75" customHeight="1" x14ac:dyDescent="0.2">
      <c r="A35" s="16" t="s">
        <v>54</v>
      </c>
      <c r="B35" s="32" t="s">
        <v>41</v>
      </c>
      <c r="C35" s="37" t="s">
        <v>55</v>
      </c>
      <c r="D35" s="9" t="s">
        <v>34</v>
      </c>
      <c r="E35" s="23">
        <v>902</v>
      </c>
      <c r="F35" s="49" t="s">
        <v>72</v>
      </c>
      <c r="G35" s="47" t="s">
        <v>78</v>
      </c>
      <c r="H35" s="7">
        <v>611</v>
      </c>
      <c r="I35" s="27">
        <v>762.7</v>
      </c>
      <c r="J35" s="27">
        <v>733.8</v>
      </c>
      <c r="K35" s="27">
        <v>633.79999999999995</v>
      </c>
      <c r="L35" s="27">
        <f t="shared" ref="L35:O35" si="23">L32-L36</f>
        <v>1861.4</v>
      </c>
      <c r="M35" s="27">
        <f t="shared" si="23"/>
        <v>1861.4</v>
      </c>
      <c r="N35" s="27">
        <f t="shared" si="23"/>
        <v>1861.4</v>
      </c>
      <c r="O35" s="27">
        <f t="shared" si="23"/>
        <v>1861.4</v>
      </c>
      <c r="R35" s="5"/>
    </row>
    <row r="36" spans="1:18" ht="51.75" customHeight="1" x14ac:dyDescent="0.2">
      <c r="A36" s="16" t="s">
        <v>56</v>
      </c>
      <c r="B36" s="32" t="s">
        <v>41</v>
      </c>
      <c r="C36" s="37" t="s">
        <v>57</v>
      </c>
      <c r="D36" s="9" t="s">
        <v>34</v>
      </c>
      <c r="E36" s="23">
        <v>902</v>
      </c>
      <c r="F36" s="49" t="s">
        <v>72</v>
      </c>
      <c r="G36" s="47" t="s">
        <v>78</v>
      </c>
      <c r="H36" s="47">
        <v>611</v>
      </c>
      <c r="I36" s="27">
        <v>364.5</v>
      </c>
      <c r="J36" s="27">
        <v>0</v>
      </c>
      <c r="K36" s="27">
        <v>0</v>
      </c>
      <c r="L36" s="27">
        <v>464.9</v>
      </c>
      <c r="M36" s="27">
        <v>464.9</v>
      </c>
      <c r="N36" s="27">
        <v>464.9</v>
      </c>
      <c r="O36" s="27">
        <v>464.9</v>
      </c>
      <c r="R36" s="5"/>
    </row>
    <row r="37" spans="1:18" ht="30.75" customHeight="1" x14ac:dyDescent="0.2">
      <c r="A37" s="16" t="s">
        <v>24</v>
      </c>
      <c r="B37" s="42" t="s">
        <v>96</v>
      </c>
      <c r="C37" s="42" t="s">
        <v>65</v>
      </c>
      <c r="D37" s="9" t="s">
        <v>47</v>
      </c>
      <c r="E37" s="23">
        <v>902</v>
      </c>
      <c r="F37" s="49" t="s">
        <v>79</v>
      </c>
      <c r="G37" s="47" t="s">
        <v>80</v>
      </c>
      <c r="H37" s="7" t="s">
        <v>16</v>
      </c>
      <c r="I37" s="27">
        <f>I39</f>
        <v>15631.5</v>
      </c>
      <c r="J37" s="27">
        <f t="shared" ref="J37:O37" si="24">J39</f>
        <v>14424.3</v>
      </c>
      <c r="K37" s="27">
        <f t="shared" si="24"/>
        <v>14424.3</v>
      </c>
      <c r="L37" s="27">
        <f t="shared" si="24"/>
        <v>16928.2</v>
      </c>
      <c r="M37" s="27">
        <f t="shared" si="24"/>
        <v>16928.2</v>
      </c>
      <c r="N37" s="27">
        <f t="shared" si="24"/>
        <v>16928.2</v>
      </c>
      <c r="O37" s="27">
        <f t="shared" si="24"/>
        <v>16928.2</v>
      </c>
      <c r="R37" s="5"/>
    </row>
    <row r="38" spans="1:18" ht="24.75" customHeight="1" x14ac:dyDescent="0.2">
      <c r="A38" s="16" t="s">
        <v>31</v>
      </c>
      <c r="B38" s="37"/>
      <c r="C38" s="37"/>
      <c r="D38" s="9" t="s">
        <v>32</v>
      </c>
      <c r="E38" s="39">
        <v>902</v>
      </c>
      <c r="F38" s="49" t="s">
        <v>79</v>
      </c>
      <c r="G38" s="47" t="s">
        <v>80</v>
      </c>
      <c r="H38" s="39" t="s">
        <v>16</v>
      </c>
      <c r="I38" s="27">
        <f>I37</f>
        <v>15631.5</v>
      </c>
      <c r="J38" s="27">
        <f t="shared" ref="J38:O38" si="25">J37</f>
        <v>14424.3</v>
      </c>
      <c r="K38" s="27">
        <f t="shared" si="25"/>
        <v>14424.3</v>
      </c>
      <c r="L38" s="27">
        <f t="shared" si="25"/>
        <v>16928.2</v>
      </c>
      <c r="M38" s="27">
        <f t="shared" si="25"/>
        <v>16928.2</v>
      </c>
      <c r="N38" s="27">
        <f t="shared" si="25"/>
        <v>16928.2</v>
      </c>
      <c r="O38" s="27">
        <f t="shared" si="25"/>
        <v>16928.2</v>
      </c>
      <c r="R38" s="5"/>
    </row>
    <row r="39" spans="1:18" ht="32.25" customHeight="1" x14ac:dyDescent="0.2">
      <c r="A39" s="18" t="s">
        <v>58</v>
      </c>
      <c r="B39" s="29" t="s">
        <v>28</v>
      </c>
      <c r="C39" s="34" t="s">
        <v>66</v>
      </c>
      <c r="D39" s="9" t="s">
        <v>32</v>
      </c>
      <c r="E39" s="23">
        <v>902</v>
      </c>
      <c r="F39" s="49" t="s">
        <v>79</v>
      </c>
      <c r="G39" s="47" t="s">
        <v>82</v>
      </c>
      <c r="H39" s="7" t="s">
        <v>16</v>
      </c>
      <c r="I39" s="46">
        <v>15631.5</v>
      </c>
      <c r="J39" s="46">
        <v>14424.3</v>
      </c>
      <c r="K39" s="46">
        <v>14424.3</v>
      </c>
      <c r="L39" s="46">
        <v>16928.2</v>
      </c>
      <c r="M39" s="46">
        <v>16928.2</v>
      </c>
      <c r="N39" s="46">
        <v>16928.2</v>
      </c>
      <c r="O39" s="46">
        <v>16928.2</v>
      </c>
      <c r="P39" s="1" t="s">
        <v>85</v>
      </c>
      <c r="R39" s="5"/>
    </row>
    <row r="40" spans="1:18" s="21" customFormat="1" x14ac:dyDescent="0.2">
      <c r="A40" s="24"/>
      <c r="B40" s="22"/>
      <c r="C40" s="22"/>
      <c r="D40" s="22"/>
      <c r="E40" s="2"/>
      <c r="F40" s="25"/>
      <c r="G40" s="25"/>
      <c r="H40" s="25"/>
      <c r="I40" s="26"/>
      <c r="J40" s="26"/>
      <c r="K40" s="26"/>
      <c r="L40" s="26"/>
      <c r="M40" s="26"/>
      <c r="N40" s="26"/>
      <c r="O40" s="26"/>
      <c r="R40" s="20"/>
    </row>
    <row r="41" spans="1:18" ht="25.5" x14ac:dyDescent="0.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8" ht="48" customHeight="1" x14ac:dyDescent="0.2">
      <c r="B42" s="68" t="s">
        <v>67</v>
      </c>
      <c r="C42" s="68"/>
      <c r="D42" s="68"/>
      <c r="E42" s="52"/>
      <c r="F42" s="52"/>
      <c r="G42" s="52"/>
      <c r="H42" s="52"/>
      <c r="I42" s="80" t="s">
        <v>68</v>
      </c>
      <c r="J42" s="80"/>
      <c r="K42" s="80"/>
      <c r="L42" s="80"/>
      <c r="M42" s="80"/>
      <c r="N42" s="80"/>
      <c r="O42" s="52"/>
    </row>
    <row r="43" spans="1:18" ht="31.9" customHeight="1" x14ac:dyDescent="0.35">
      <c r="B43" s="60"/>
      <c r="C43" s="60"/>
      <c r="D43" s="60"/>
      <c r="E43" s="60"/>
      <c r="F43" s="60"/>
      <c r="G43" s="54"/>
      <c r="H43" s="54"/>
      <c r="I43" s="54"/>
      <c r="J43" s="54"/>
      <c r="K43" s="54"/>
      <c r="L43" s="54"/>
      <c r="M43" s="70"/>
      <c r="N43" s="70"/>
      <c r="O43" s="48"/>
    </row>
    <row r="44" spans="1:18" ht="34.15" customHeight="1" x14ac:dyDescent="0.35">
      <c r="B44" s="70"/>
      <c r="C44" s="70"/>
      <c r="D44" s="70"/>
      <c r="E44" s="70"/>
      <c r="F44" s="70"/>
      <c r="G44" s="70"/>
      <c r="H44" s="54"/>
      <c r="I44" s="68"/>
      <c r="J44" s="68"/>
      <c r="K44" s="54"/>
      <c r="L44" s="54"/>
      <c r="M44" s="71"/>
      <c r="N44" s="71"/>
      <c r="O44" s="48"/>
    </row>
    <row r="45" spans="1:18" ht="31.15" customHeight="1" x14ac:dyDescent="0.35">
      <c r="B45" s="60"/>
      <c r="C45" s="60"/>
      <c r="D45" s="60"/>
      <c r="E45" s="60"/>
      <c r="F45" s="60"/>
      <c r="G45" s="54"/>
      <c r="H45" s="54"/>
      <c r="I45" s="54"/>
      <c r="J45" s="54"/>
      <c r="K45" s="54"/>
      <c r="L45" s="54"/>
      <c r="M45" s="70"/>
      <c r="N45" s="70"/>
      <c r="O45" s="48"/>
    </row>
    <row r="46" spans="1:18" ht="18.75" customHeight="1" x14ac:dyDescent="0.2">
      <c r="A46" s="19"/>
      <c r="B46" s="66"/>
      <c r="C46" s="66"/>
      <c r="D46" s="50"/>
      <c r="E46" s="50"/>
      <c r="F46" s="50"/>
      <c r="G46" s="2"/>
      <c r="H46" s="2"/>
      <c r="I46" s="69"/>
      <c r="J46" s="69"/>
      <c r="K46" s="13"/>
      <c r="L46" s="13"/>
      <c r="M46" s="13"/>
      <c r="N46" s="13"/>
      <c r="O46" s="13"/>
      <c r="R46" s="5"/>
    </row>
    <row r="47" spans="1:18" ht="15.75" customHeight="1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8" ht="15.75" customHeight="1" x14ac:dyDescent="0.2">
      <c r="B48" s="64"/>
      <c r="C48" s="64"/>
      <c r="D48" s="64"/>
      <c r="I48" s="65"/>
      <c r="J48" s="65"/>
    </row>
    <row r="49" spans="2:15" x14ac:dyDescent="0.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2:15" x14ac:dyDescent="0.2">
      <c r="B50" s="4"/>
    </row>
    <row r="52" spans="2:15" x14ac:dyDescent="0.2">
      <c r="B52" s="4"/>
    </row>
    <row r="53" spans="2:15" x14ac:dyDescent="0.2">
      <c r="B53" s="4"/>
    </row>
    <row r="54" spans="2:15" x14ac:dyDescent="0.2">
      <c r="B54" s="4"/>
    </row>
    <row r="55" spans="2:15" x14ac:dyDescent="0.2">
      <c r="B55" s="4"/>
    </row>
    <row r="56" spans="2:15" x14ac:dyDescent="0.2">
      <c r="B56" s="4"/>
    </row>
  </sheetData>
  <mergeCells count="47">
    <mergeCell ref="A28:A30"/>
    <mergeCell ref="M28:M30"/>
    <mergeCell ref="N28:N30"/>
    <mergeCell ref="O28:O30"/>
    <mergeCell ref="D28:D30"/>
    <mergeCell ref="C28:C30"/>
    <mergeCell ref="I28:I30"/>
    <mergeCell ref="J28:J30"/>
    <mergeCell ref="K28:K30"/>
    <mergeCell ref="L28:L30"/>
    <mergeCell ref="A17:A18"/>
    <mergeCell ref="J2:O2"/>
    <mergeCell ref="J3:O3"/>
    <mergeCell ref="B42:D42"/>
    <mergeCell ref="I42:N42"/>
    <mergeCell ref="D17:D18"/>
    <mergeCell ref="C17:C18"/>
    <mergeCell ref="B17:B18"/>
    <mergeCell ref="N17:N18"/>
    <mergeCell ref="O17:O18"/>
    <mergeCell ref="I17:I18"/>
    <mergeCell ref="J17:J18"/>
    <mergeCell ref="K17:K18"/>
    <mergeCell ref="L17:L18"/>
    <mergeCell ref="M17:M18"/>
    <mergeCell ref="B28:B30"/>
    <mergeCell ref="A1:N1"/>
    <mergeCell ref="A7:A8"/>
    <mergeCell ref="B5:O5"/>
    <mergeCell ref="B6:O6"/>
    <mergeCell ref="I7:O7"/>
    <mergeCell ref="E7:H7"/>
    <mergeCell ref="D7:D8"/>
    <mergeCell ref="C7:C8"/>
    <mergeCell ref="B7:B8"/>
    <mergeCell ref="B47:O47"/>
    <mergeCell ref="B49:O49"/>
    <mergeCell ref="B41:O41"/>
    <mergeCell ref="I44:J44"/>
    <mergeCell ref="I46:J46"/>
    <mergeCell ref="B48:D48"/>
    <mergeCell ref="I48:J48"/>
    <mergeCell ref="M43:N43"/>
    <mergeCell ref="M44:N44"/>
    <mergeCell ref="M45:N45"/>
    <mergeCell ref="B44:G44"/>
    <mergeCell ref="B46:C46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  <headerFooter>
    <oddFooter xml:space="preserve">&amp;LУД г. Новошахтинск № 854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</vt:lpstr>
      <vt:lpstr>'прил 4'!Заголовки_для_печати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2014-07-09T10:58:10Z</dcterms:modified>
</cp:coreProperties>
</file>