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'Лист2'!$15:$15</definedName>
    <definedName name="_xlnm.Print_Area" localSheetId="0">'Лист1'!$A$1:$J$80</definedName>
    <definedName name="_xlnm.Print_Area" localSheetId="1">'Лист2'!$A$1:$L$276</definedName>
  </definedNames>
  <calcPr fullCalcOnLoad="1"/>
</workbook>
</file>

<file path=xl/sharedStrings.xml><?xml version="1.0" encoding="utf-8"?>
<sst xmlns="http://schemas.openxmlformats.org/spreadsheetml/2006/main" count="689" uniqueCount="253">
  <si>
    <t>Мероприятия по долгосрочной целевой программе</t>
  </si>
  <si>
    <t>"Развитие здравоохранения" г.Новошахтинск на период 2010-2012 годы</t>
  </si>
  <si>
    <t>№ п/п</t>
  </si>
  <si>
    <t>Раздел программы</t>
  </si>
  <si>
    <t>Наименование подпрограммы</t>
  </si>
  <si>
    <t>Наименование мероприятия</t>
  </si>
  <si>
    <t>Всего</t>
  </si>
  <si>
    <t>2010 год</t>
  </si>
  <si>
    <t>2011 год</t>
  </si>
  <si>
    <t>2012 год</t>
  </si>
  <si>
    <t>Источник финансирования</t>
  </si>
  <si>
    <t>Исполнитель</t>
  </si>
  <si>
    <t>4.1.1.</t>
  </si>
  <si>
    <t>Повышение уровня заработной платы некот категорий медраб</t>
  </si>
  <si>
    <t>Осуществ.ден.выплат участ.терапев.служб</t>
  </si>
  <si>
    <t>Фед.бюджет</t>
  </si>
  <si>
    <t>ОЗ Администр гор.. МУЗ "ЦГБ"</t>
  </si>
  <si>
    <t>Осущ.ден.выплат врачам,фельд. и м/сестр скорой мед.помощи</t>
  </si>
  <si>
    <t>4.1.2</t>
  </si>
  <si>
    <t>Совершенствование подготовки мед кадров</t>
  </si>
  <si>
    <t>Обеспечение постоян.повыш. и переподготовки квалиф.работ</t>
  </si>
  <si>
    <t>Област.бюдж</t>
  </si>
  <si>
    <t>Осущ.ден.выплат врачам-интернам</t>
  </si>
  <si>
    <t>Местный бюдж</t>
  </si>
  <si>
    <t>Итого</t>
  </si>
  <si>
    <t>Федеральный бюджет</t>
  </si>
  <si>
    <t>Местный бюджет</t>
  </si>
  <si>
    <t>Областной бюджет</t>
  </si>
  <si>
    <t>4.2.1</t>
  </si>
  <si>
    <t>Укрепление материально-технической базы ЛПУ</t>
  </si>
  <si>
    <t>Разраб.проектно-сметной докум.на кап.ремонт п/о №1 МУЗ "ЦГБ"</t>
  </si>
  <si>
    <t xml:space="preserve"> МУЗ "ЦГБ"</t>
  </si>
  <si>
    <t>Разраб.проектно-сметной докум.на кап.ремонт п/о №3 МУЗ "ЦГБ" п.Новая-Сокол</t>
  </si>
  <si>
    <t>Разраб.проектно-сметной докум.на кап.ремонт пищеблока МУЗ "ЦГБ",МЛПУ "ДГБ"</t>
  </si>
  <si>
    <t xml:space="preserve"> МУЗ "ЦГБ" ,МЛПУ "ДГБ"</t>
  </si>
  <si>
    <t>Разраб.проектно-сметной докум.на кап.ремонт акуш-гинек корп МУЗ "ЦГБ"</t>
  </si>
  <si>
    <t xml:space="preserve"> МУЗ "ЦГБ" </t>
  </si>
  <si>
    <t>Разраб.проектно-сметной докум.на кап.ремонт здания т/о №2 МУЗ "ЦГБ"</t>
  </si>
  <si>
    <t>Разраб.проектно-сметной докум.на кап.ремонт здания пол.отд № 6 МУЗ "ЦГБ" п. Несветаевский</t>
  </si>
  <si>
    <t>Разраб.проектно-сметной докум.на кап.ремонт  пол.отд №4 МУЗ "ЦГБ" п. Соколово-Кундрюченский</t>
  </si>
  <si>
    <t>Разраб.проектно-сметной докум.на кап.ремонт здания МЛПУ "ДГБ"</t>
  </si>
  <si>
    <t>Разраб.проектно-сметной докум.на кап.ремонт здания ЦСО МУЗ "ЦГБ"</t>
  </si>
  <si>
    <t>Разраб.проектно-сметной докум.на кап.ремонт здания бактериол.лаб.МУЗ "ЦГБ"</t>
  </si>
  <si>
    <t>Разраб.проектно-сметной докум.на кап.ремонт здания п/о №2 МУЗ "ЦГБ"п.Южный</t>
  </si>
  <si>
    <t>Проведение меропр.по обеспеч противопож.безопасн</t>
  </si>
  <si>
    <t>ЛПУ города</t>
  </si>
  <si>
    <t>Проведение работ по профиспытаниям рентг.оборуд МУЗ "ЦГБ"</t>
  </si>
  <si>
    <t>МУЗ "ЦГБ"</t>
  </si>
  <si>
    <t>Оценка степени влияния горных работ ликвидированной шахты на здания стационара, поликлиники № 1 МУЗ "ЦГБ"</t>
  </si>
  <si>
    <t>Приобр.оборуд для организ.консульт.помощи тяж.стац.больным в системе телемедицины МУЗ "ЦГБ"</t>
  </si>
  <si>
    <t>Разраб.проектно-сметной докум.на ограждение стац. и пол. отд № 1 МУЗ "ЦГБ"</t>
  </si>
  <si>
    <t>Приобретение автомобиля</t>
  </si>
  <si>
    <t>4.3.1</t>
  </si>
  <si>
    <t>Развитие службы детства и родовспоможения города</t>
  </si>
  <si>
    <t>Совершенс.леч-диагност, в том числе реанимац пом.женщ и детям</t>
  </si>
  <si>
    <t>Внебюдж.ср-ва</t>
  </si>
  <si>
    <t>Оснащ.новым мед.оборуд-ем женск.консульт города</t>
  </si>
  <si>
    <t>Содер-е каб.планиров.семьи и брака</t>
  </si>
  <si>
    <t>Орган-я пришк.лагерей с целью оздоров.детей</t>
  </si>
  <si>
    <t>4.4.2</t>
  </si>
  <si>
    <t>Профилактика социально-значимых заболеваний. Туберкулез</t>
  </si>
  <si>
    <t>Оснащ.ср-ми профилактики туберкулеза</t>
  </si>
  <si>
    <t>4.4.3</t>
  </si>
  <si>
    <t>Профилактика социально-значимых заболеваний. ВИЧ-инфекция</t>
  </si>
  <si>
    <t>Обеспе-е ср-ми инд защиты</t>
  </si>
  <si>
    <t>Средства ЛПУ</t>
  </si>
  <si>
    <t>Приоб-е однораз дозат-в</t>
  </si>
  <si>
    <t>Приоб-е тест систем на ВИЧ и СПИД</t>
  </si>
  <si>
    <t>Содер-е кабинета по ВИЧ</t>
  </si>
  <si>
    <t>Ср-ва ЛПУ</t>
  </si>
  <si>
    <t>4.5</t>
  </si>
  <si>
    <t xml:space="preserve">Вакцинопрофилактика </t>
  </si>
  <si>
    <t>Приобретение вакцин антирабических</t>
  </si>
  <si>
    <t>4.6</t>
  </si>
  <si>
    <t>Вакцинопрофилактика и проф инф заболеваний</t>
  </si>
  <si>
    <t>Провед.меропр-й по предупр.особо-опасн.инфекц</t>
  </si>
  <si>
    <t>Провед.заключ.дезинфекц.в очагах инф.заболев.</t>
  </si>
  <si>
    <t>4.7</t>
  </si>
  <si>
    <t>Выполнение фукций муниципальными учреждениями по оказанию муниципальных услуг</t>
  </si>
  <si>
    <t>Муниц.задание</t>
  </si>
  <si>
    <t>Межбюджетные трансферты, напр. учрежд. на реализ террит прогр госгарантий</t>
  </si>
  <si>
    <t>Краткосрочные целевые меропр на накл расх</t>
  </si>
  <si>
    <t>ВСЕГО по целевой программе</t>
  </si>
  <si>
    <t>Внебюджетные средства</t>
  </si>
  <si>
    <t>С учетом фонда софинансирования</t>
  </si>
  <si>
    <t>203 т.р. из обл б-та</t>
  </si>
  <si>
    <t>В том числе предусмотрено в бюджете города Новошахтинска</t>
  </si>
  <si>
    <t>по разделу "Здравоохранение"</t>
  </si>
  <si>
    <t>Фонд софинансир расх обл  б-та</t>
  </si>
  <si>
    <t>Всего (без ГЗО)</t>
  </si>
  <si>
    <t>гзо</t>
  </si>
  <si>
    <t>уменьш лимита</t>
  </si>
  <si>
    <t>не вкл. в целев прогр:</t>
  </si>
  <si>
    <t>Лимиты на 21.06.10 с уч. ГЗО</t>
  </si>
  <si>
    <t>Местный бюджет содерж ЛПУ</t>
  </si>
  <si>
    <t>Местный бюджет целев ср-ва (7951400)</t>
  </si>
  <si>
    <t>всего</t>
  </si>
  <si>
    <t>федеральный бюджет</t>
  </si>
  <si>
    <t>областной бюджет</t>
  </si>
  <si>
    <t>местный бюджет</t>
  </si>
  <si>
    <t>Осуществление  денежных выплат врачам-интернам</t>
  </si>
  <si>
    <t xml:space="preserve"> </t>
  </si>
  <si>
    <t>внебюджетные источники</t>
  </si>
  <si>
    <t>(по Постановлению Администрации города новошахтинска  от 20.04.2011.  № 332)</t>
  </si>
  <si>
    <t>Источники финансирования</t>
  </si>
  <si>
    <t>Бюджет города</t>
  </si>
  <si>
    <t>Цель мероприятий</t>
  </si>
  <si>
    <t>Ответственный исполнитель и соисполнитель мероприятий</t>
  </si>
  <si>
    <t>в том числе по годам:</t>
  </si>
  <si>
    <t>2.1.</t>
  </si>
  <si>
    <t>2.2.</t>
  </si>
  <si>
    <t>2.1.1.</t>
  </si>
  <si>
    <t>2.2.1.</t>
  </si>
  <si>
    <t>2.2.2.</t>
  </si>
  <si>
    <t>4.1.</t>
  </si>
  <si>
    <t>4.2.</t>
  </si>
  <si>
    <t>Управляющий делами</t>
  </si>
  <si>
    <t>2013 год</t>
  </si>
  <si>
    <t>2014 год</t>
  </si>
  <si>
    <t>Внебюджетные источники</t>
  </si>
  <si>
    <t>2010-2014</t>
  </si>
  <si>
    <t>Подпрограмма «Предупреждение и борьба с социально значимыми заболеваниями»</t>
  </si>
  <si>
    <t>Направление «Мероприятия по борьбе с туберкулезом»</t>
  </si>
  <si>
    <t>Направление «Мероприятия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заболеваний с синдромом приобретенного иммунодефицита человека»</t>
  </si>
  <si>
    <t>Обеспечение иммунологической лаборато­рии МБУЗ «ЦГБ» тест-системами</t>
  </si>
  <si>
    <t>2013-2014</t>
  </si>
  <si>
    <t>2011-2014</t>
  </si>
  <si>
    <t>Содержание кабинета по ВИЧ-инфекции</t>
  </si>
  <si>
    <t>2010-2011</t>
  </si>
  <si>
    <t>2.3.</t>
  </si>
  <si>
    <t>Направление «Мероприятия по проведению вакцинопрофилактики»</t>
  </si>
  <si>
    <t>2.3.1.</t>
  </si>
  <si>
    <t>Обеспечение лечебно-профилактических учреждений города иммунобиологическими препаратами</t>
  </si>
  <si>
    <t>2.3.2.</t>
  </si>
  <si>
    <t>2.3.3.</t>
  </si>
  <si>
    <t>2.4.</t>
  </si>
  <si>
    <t>2.4.1.</t>
  </si>
  <si>
    <t>Направление «Мероприятия по обеспечению санитарной охраны территории и предупреждению природно-очаговых и особо опасных инфекций среди населения в городе»</t>
  </si>
  <si>
    <t>Проведение профилактических противоэпидемических, дезинсекционных, дератизационных мероприятий на административных территориях</t>
  </si>
  <si>
    <t>2.4.2.</t>
  </si>
  <si>
    <t>Проведенеие заключительной дезинфекции в очагах инфекционных заболеваний</t>
  </si>
  <si>
    <t>3.</t>
  </si>
  <si>
    <t>Подпрограмма «Совершенствование подготовки медицинских кадров»</t>
  </si>
  <si>
    <t>Повышение эффективности системы целевой контрактной формы подготовки врачей</t>
  </si>
  <si>
    <t>Выплата заработной платы врачам -интернам</t>
  </si>
  <si>
    <t>Повышение квалификации врачей и  среднего медицинского персонала</t>
  </si>
  <si>
    <t>Оплата расходов на повышение квалификации врачей и среднего медицинского персонала</t>
  </si>
  <si>
    <t>4.</t>
  </si>
  <si>
    <t>Подпрограмма «Развитие службы детства и родовспоможения»</t>
  </si>
  <si>
    <t>Меры по улучшению диспансерного наблюдения, раннего выявления и профилактики осложнений здоровья женщины-матери и ее новорожденного ребенка</t>
  </si>
  <si>
    <t>4.3.</t>
  </si>
  <si>
    <t>Организация пришкольных лагерей с дневным пребыванием детей в период летней оздоровительной компании, санаторных групп при МБУЗ «ДГБ» с целью оздоровления детей из малоимущих семей.</t>
  </si>
  <si>
    <t>5.</t>
  </si>
  <si>
    <t>5.1.</t>
  </si>
  <si>
    <t>Разработка проектно-сметной документации на капитальный ремонт поликлинического отделения № 1 МБУЗ «ЦГБ»</t>
  </si>
  <si>
    <t>6.</t>
  </si>
  <si>
    <t>6.1.</t>
  </si>
  <si>
    <t>6.2.</t>
  </si>
  <si>
    <t>Разработка проектно-сметной документации на проведение капитального ремонта МБУЗ «ДГБ»</t>
  </si>
  <si>
    <t>Разработка проектно-сметной документации на ограждение зданий МБУЗ «ЦГБ»</t>
  </si>
  <si>
    <t xml:space="preserve">Разработка проектно-сметной документации на капитальный ремонт  хирургического отделения  МБУЗ «ЦГБ» </t>
  </si>
  <si>
    <t>Оценка степени влияния горных работ ликвидированной шахты на здания стационара, поликлиники №1 МБУЗ «ЦГБ»</t>
  </si>
  <si>
    <t>Проведение мероприятий по обеспечению противопожарной безопасности</t>
  </si>
  <si>
    <t>Ремонт пожарных гидрантов</t>
  </si>
  <si>
    <t>Проведение работ по профиспытаниям рентгенологического оборудования МБУЗ «ЦГБ»</t>
  </si>
  <si>
    <t>Приобретение оборудования для организации консультативной помощи тяжелым стационарным больным в системе телемедицины МБУЗ «ЦГБ»</t>
  </si>
  <si>
    <t>Приобретение электрокардиографа для терапевтического отделения № 2 МБУЗ «ЦГБ»</t>
  </si>
  <si>
    <t>Приобретение стиральной машины для поликлинического отделения № 5 МБУЗ «ЦГБ»</t>
  </si>
  <si>
    <t>Приобретение термобудки для доставки пищи стационаргым больным МБУЗ «ЦГБ»</t>
  </si>
  <si>
    <t>Подпрограмма «Повышение уровня заработной платы некоторых категорий работников здравоохранения»</t>
  </si>
  <si>
    <t>Осуществление стимулирующих выплат врачам и среднему медицинскому персоналу службы скорой медицинской помощи и фельдшерско-акушерских пунктов</t>
  </si>
  <si>
    <t>7.</t>
  </si>
  <si>
    <t>8.</t>
  </si>
  <si>
    <t>7.1.</t>
  </si>
  <si>
    <t>Администрации города</t>
  </si>
  <si>
    <t>Ю.А.Лубенцов</t>
  </si>
  <si>
    <t>Итого по программе</t>
  </si>
  <si>
    <t xml:space="preserve">Система программных мероприятий </t>
  </si>
  <si>
    <t>МБУЗ "ЦГБ", МБУЗ "ДГБ"</t>
  </si>
  <si>
    <t>МБУЗ "ЦГБ"</t>
  </si>
  <si>
    <t>улучшение состояния здоровья детей</t>
  </si>
  <si>
    <t>профилактика  и снижение заболеваемости</t>
  </si>
  <si>
    <t>2.4.3.</t>
  </si>
  <si>
    <t>Профилактика инфекционных заболеваний</t>
  </si>
  <si>
    <t>5.2.</t>
  </si>
  <si>
    <t>Установка ограждения зданий МБУЗ «ЦГБ»</t>
  </si>
  <si>
    <t xml:space="preserve">Капитальный ремонт  хирургического отделения  МБУЗ «ЦГБ» </t>
  </si>
  <si>
    <t>Оснащение ЛПУ средствами профилактики туберкулеза в соответствии с нормативными потребностями одноразовыми  шприцами,  вакциной</t>
  </si>
  <si>
    <t>к долгосрочной городской целевой программе</t>
  </si>
  <si>
    <t>Финансовое обеспечение расходов на оказание медицинских услуг в соответствии с муниципальным заданием</t>
  </si>
  <si>
    <t>Профилактика  и стабилизация заболеваемости</t>
  </si>
  <si>
    <t>Профилактика  и снижение заболеваемости</t>
  </si>
  <si>
    <t>Профилактика  и своевременное лечение</t>
  </si>
  <si>
    <t>Достижение санитарно- эпидемиологического благополучия</t>
  </si>
  <si>
    <t>Снижение уровня заболеваемости</t>
  </si>
  <si>
    <t>Проведение ревакцинации детей против гепатита А</t>
  </si>
  <si>
    <t>Достижение санитарно- эпидемиологического благополучия путем снижения активности переносчиков и оздоровления природных очагов инфекционных заболеваний</t>
  </si>
  <si>
    <t xml:space="preserve">Обеспечение учреждений здравоохранения высококвалифицированными кадрами </t>
  </si>
  <si>
    <t>Подготовка специалистов на основе целевой контрактной подготовки</t>
  </si>
  <si>
    <t>Повышение квалификации медицинского персонала</t>
  </si>
  <si>
    <t>Улучшение состояния здоровья матери и ребенка</t>
  </si>
  <si>
    <t>Укрепление материально-технической базы в соответствии с табелем оснащения</t>
  </si>
  <si>
    <t xml:space="preserve"> Материально-техническогое обеспечение и улучшение условий пребывания пациентов</t>
  </si>
  <si>
    <t>Укрепление материально-технического обеспечения и улучшение условий пребывания пациентов</t>
  </si>
  <si>
    <t>Укрепление материально-технической базы</t>
  </si>
  <si>
    <t xml:space="preserve"> Обеспечение безопасных условий пребывания пациентов</t>
  </si>
  <si>
    <t>Улучшение качества оказания медицинской помощи больным</t>
  </si>
  <si>
    <t>Повышение уровня заработной платы медицинских работников</t>
  </si>
  <si>
    <t>Подпрограмма «Межбюджетные трансферты, направленные учреждениям города, оказывающим медицинские услуги в системе обязательного медицинского страхования (далее - ОМС) на реализацию Территориальной программы государственных гарантий оказания гражданам Российской Федерации  бесплатной медицинской помощи в Ростовской области»</t>
  </si>
  <si>
    <t>Лекарственное обеспечение льготных категорий граждан</t>
  </si>
  <si>
    <t>4.2.1.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</si>
  <si>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</si>
  <si>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</si>
  <si>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</si>
  <si>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</si>
  <si>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</si>
  <si>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</si>
  <si>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</si>
  <si>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</si>
  <si>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</si>
  <si>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</si>
  <si>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</si>
  <si>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7.2.</t>
  </si>
  <si>
    <t>8.1.</t>
  </si>
  <si>
    <t>Содержание мероприятий</t>
  </si>
  <si>
    <t>9.</t>
  </si>
  <si>
    <t>Подпрограмма «Выполнение функций муниципальными бюджетными учреждениями здравоохранения, в том числе по оказанию муниципальных услуг, в соответствии с установленным муниципальным заданием»</t>
  </si>
  <si>
    <t>Подпрограмма «Укрепление материально-технической базы муниципальных бюджетных учреждений здравоохранения»</t>
  </si>
  <si>
    <t xml:space="preserve">Обеспечение муниципальных бюджетных учреждений здравоохранения города  средствами  индивидуальной защиты медицинского персонала  и  инструментарием  одноразового  использования  </t>
  </si>
  <si>
    <t>Обеспечение лекарственными средствами льготных категорий граждан</t>
  </si>
  <si>
    <t>Финансовое обеспечение расходов по содержанию муниципальных бюджетных учреждений, работающих в системе ОМС</t>
  </si>
  <si>
    <t>Объем финансирования (тыс. руб.)</t>
  </si>
  <si>
    <t>2012-2013</t>
  </si>
  <si>
    <t>6.7.1.</t>
  </si>
  <si>
    <t>2010-2012</t>
  </si>
  <si>
    <t>«Приложение № 2</t>
  </si>
  <si>
    <t>«Развитие здравоохранения города Новошахтинска</t>
  </si>
  <si>
    <t xml:space="preserve"> на период 2010-2014 годы»</t>
  </si>
  <si>
    <r>
      <t>3799,0</t>
    </r>
    <r>
      <rPr>
        <sz val="12"/>
        <rFont val="Arial Cyr"/>
        <family val="0"/>
      </rPr>
      <t>»</t>
    </r>
  </si>
  <si>
    <t>№     
п/п</t>
  </si>
  <si>
    <t>Закупка противовирусных препаратов для профилактики и лечения гриппа и ОРВИ</t>
  </si>
  <si>
    <t>Финансовое обеспечение оказания дополнительной медицинской помощи, оказываемой врачами-терапевтами участковыми, врачами- педиатрами участковыми, врачами общей практики (семейными врачами), медицинскими сестрами участковыми врачей-терапевтов-участковых, врачей-педиатров участковых, медицинскими сестрами врачей общей практики (семейных врачей)</t>
  </si>
  <si>
    <t>Содержание муниципальных бюджетных учреждений здравоохранения, оказывающих медицинские услуги в системе ОМС</t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</si>
  <si>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СП</t>
    </r>
    <r>
      <rPr>
        <sz val="12"/>
        <rFont val="Calibri"/>
        <family val="2"/>
      </rPr>
      <t>»</t>
    </r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</si>
  <si>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</si>
  <si>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</si>
  <si>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</si>
  <si>
    <t>МБУЗ «ЦГБ»</t>
  </si>
  <si>
    <r>
      <t xml:space="preserve">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</si>
  <si>
    <r>
      <t xml:space="preserve">Приобретение водонагревателей и холодильников для инфекционного отделения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</si>
  <si>
    <r>
      <t xml:space="preserve">Разработка проектно-сметной документации на капитальный ремонт поликлинического отделения № 6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</si>
  <si>
    <t>Оснащение новым медицинским оборудованием женских консультаций и отделений службы детства и родовспоможения города</t>
  </si>
  <si>
    <t>Срок исполне-ния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</si>
</sst>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&quot;р.&quot;"/>
    <numFmt numFmtId="173" formatCode="[$-FC19]d\ mmmm\ yyyy\ &quot;г.&quot;"/>
  </numFmts>
  <fonts count="4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22"/>
      <name val="Arial"/>
      <family val="2"/>
    </font>
    <font>
      <sz val="2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8" fontId="7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168" fontId="7" fillId="0" borderId="18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7" fillId="0" borderId="19" xfId="0" applyNumberFormat="1" applyFont="1" applyBorder="1" applyAlignment="1">
      <alignment horizontal="center" vertical="top" wrapText="1"/>
    </xf>
    <xf numFmtId="168" fontId="7" fillId="0" borderId="2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28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top" wrapText="1"/>
    </xf>
    <xf numFmtId="0" fontId="7" fillId="0" borderId="30" xfId="0" applyFont="1" applyBorder="1" applyAlignment="1">
      <alignment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3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/>
    </xf>
    <xf numFmtId="0" fontId="7" fillId="0" borderId="33" xfId="0" applyFont="1" applyBorder="1" applyAlignment="1">
      <alignment horizontal="justify"/>
    </xf>
    <xf numFmtId="0" fontId="7" fillId="0" borderId="14" xfId="0" applyFont="1" applyBorder="1" applyAlignment="1">
      <alignment horizontal="center" vertical="top" wrapText="1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68" fontId="7" fillId="0" borderId="27" xfId="0" applyNumberFormat="1" applyFont="1" applyBorder="1" applyAlignment="1">
      <alignment horizontal="center" vertical="top" wrapText="1"/>
    </xf>
    <xf numFmtId="0" fontId="7" fillId="0" borderId="34" xfId="0" applyFont="1" applyBorder="1" applyAlignment="1">
      <alignment vertical="top" wrapText="1"/>
    </xf>
    <xf numFmtId="168" fontId="7" fillId="0" borderId="35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36" xfId="0" applyFont="1" applyBorder="1" applyAlignment="1">
      <alignment horizontal="justify" vertical="top" wrapText="1"/>
    </xf>
    <xf numFmtId="168" fontId="0" fillId="0" borderId="0" xfId="0" applyNumberFormat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0" fontId="0" fillId="0" borderId="36" xfId="0" applyBorder="1" applyAlignment="1">
      <alignment/>
    </xf>
    <xf numFmtId="0" fontId="8" fillId="0" borderId="23" xfId="0" applyFont="1" applyBorder="1" applyAlignment="1">
      <alignment vertical="top" wrapText="1"/>
    </xf>
    <xf numFmtId="0" fontId="7" fillId="0" borderId="40" xfId="0" applyFont="1" applyBorder="1" applyAlignment="1">
      <alignment horizontal="justify" vertical="top" wrapText="1"/>
    </xf>
    <xf numFmtId="168" fontId="7" fillId="0" borderId="4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8" fontId="7" fillId="0" borderId="27" xfId="0" applyNumberFormat="1" applyFont="1" applyFill="1" applyBorder="1" applyAlignment="1">
      <alignment horizontal="center" vertical="top" wrapText="1"/>
    </xf>
    <xf numFmtId="168" fontId="7" fillId="0" borderId="35" xfId="0" applyNumberFormat="1" applyFont="1" applyFill="1" applyBorder="1" applyAlignment="1">
      <alignment horizontal="center" vertical="top" wrapText="1"/>
    </xf>
    <xf numFmtId="168" fontId="7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168" fontId="0" fillId="0" borderId="36" xfId="0" applyNumberForma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24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168" fontId="7" fillId="0" borderId="29" xfId="0" applyNumberFormat="1" applyFont="1" applyFill="1" applyBorder="1" applyAlignment="1">
      <alignment horizontal="center" vertical="top"/>
    </xf>
    <xf numFmtId="168" fontId="7" fillId="0" borderId="24" xfId="0" applyNumberFormat="1" applyFont="1" applyFill="1" applyBorder="1" applyAlignment="1">
      <alignment horizontal="center" vertical="top"/>
    </xf>
    <xf numFmtId="168" fontId="7" fillId="0" borderId="17" xfId="0" applyNumberFormat="1" applyFont="1" applyFill="1" applyBorder="1" applyAlignment="1">
      <alignment horizontal="center" vertical="top" wrapText="1"/>
    </xf>
    <xf numFmtId="168" fontId="7" fillId="0" borderId="29" xfId="0" applyNumberFormat="1" applyFont="1" applyBorder="1" applyAlignment="1">
      <alignment horizontal="center" vertical="top"/>
    </xf>
    <xf numFmtId="168" fontId="7" fillId="0" borderId="29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justify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5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7" fillId="0" borderId="48" xfId="0" applyFont="1" applyBorder="1" applyAlignment="1">
      <alignment horizontal="justify" vertical="top" wrapText="1"/>
    </xf>
    <xf numFmtId="16" fontId="7" fillId="0" borderId="45" xfId="0" applyNumberFormat="1" applyFont="1" applyBorder="1" applyAlignment="1">
      <alignment horizontal="center" vertical="top" wrapText="1"/>
    </xf>
    <xf numFmtId="16" fontId="7" fillId="0" borderId="46" xfId="0" applyNumberFormat="1" applyFont="1" applyBorder="1" applyAlignment="1">
      <alignment horizontal="center" vertical="top" wrapText="1"/>
    </xf>
    <xf numFmtId="16" fontId="7" fillId="0" borderId="47" xfId="0" applyNumberFormat="1" applyFont="1" applyBorder="1" applyAlignment="1">
      <alignment horizontal="center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55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justify" vertical="top" wrapText="1"/>
    </xf>
    <xf numFmtId="0" fontId="0" fillId="0" borderId="22" xfId="0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0" fillId="0" borderId="3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">
      <selection activeCell="D11" sqref="D11:D26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20.375" style="0" customWidth="1"/>
    <col min="4" max="4" width="19.125" style="0" customWidth="1"/>
    <col min="5" max="5" width="10.75390625" style="0" customWidth="1"/>
    <col min="9" max="9" width="11.625" style="0" customWidth="1"/>
  </cols>
  <sheetData>
    <row r="1" ht="12.75">
      <c r="D1" t="s">
        <v>0</v>
      </c>
    </row>
    <row r="2" ht="12.75">
      <c r="D2" t="s">
        <v>1</v>
      </c>
    </row>
    <row r="3" spans="1:11" ht="5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/>
    </row>
    <row r="4" spans="1:10" ht="58.5" customHeight="1">
      <c r="A4" s="4">
        <v>1</v>
      </c>
      <c r="B4" s="5" t="s">
        <v>12</v>
      </c>
      <c r="C4" s="5" t="s">
        <v>13</v>
      </c>
      <c r="D4" s="6" t="s">
        <v>14</v>
      </c>
      <c r="E4" s="4">
        <f aca="true" t="shared" si="0" ref="E4:E25">F4+G4+H4</f>
        <v>36345.600000000006</v>
      </c>
      <c r="F4" s="4">
        <v>12115.2</v>
      </c>
      <c r="G4" s="4">
        <v>12115.2</v>
      </c>
      <c r="H4" s="4">
        <v>12115.2</v>
      </c>
      <c r="I4" s="9" t="s">
        <v>15</v>
      </c>
      <c r="J4" s="9" t="s">
        <v>16</v>
      </c>
    </row>
    <row r="5" spans="1:10" ht="51.75" customHeight="1">
      <c r="A5" s="4">
        <v>2</v>
      </c>
      <c r="B5" s="5"/>
      <c r="C5" s="5"/>
      <c r="D5" s="6" t="s">
        <v>17</v>
      </c>
      <c r="E5" s="4">
        <f t="shared" si="0"/>
        <v>8995.5</v>
      </c>
      <c r="F5" s="4">
        <v>2998.5</v>
      </c>
      <c r="G5" s="4">
        <v>2998.5</v>
      </c>
      <c r="H5" s="4">
        <v>2998.5</v>
      </c>
      <c r="I5" s="9" t="s">
        <v>15</v>
      </c>
      <c r="J5" s="9" t="s">
        <v>16</v>
      </c>
    </row>
    <row r="6" spans="1:10" ht="55.5" customHeight="1">
      <c r="A6" s="4">
        <v>3</v>
      </c>
      <c r="B6" s="5" t="s">
        <v>18</v>
      </c>
      <c r="C6" s="5" t="s">
        <v>19</v>
      </c>
      <c r="D6" s="6" t="s">
        <v>20</v>
      </c>
      <c r="E6" s="4">
        <f t="shared" si="0"/>
        <v>1328.1</v>
      </c>
      <c r="F6" s="4">
        <v>278.1</v>
      </c>
      <c r="G6" s="4">
        <v>500</v>
      </c>
      <c r="H6" s="4">
        <v>550</v>
      </c>
      <c r="I6" s="9" t="s">
        <v>21</v>
      </c>
      <c r="J6" s="9" t="s">
        <v>16</v>
      </c>
    </row>
    <row r="7" spans="1:10" ht="45">
      <c r="A7" s="4">
        <v>4</v>
      </c>
      <c r="B7" s="5"/>
      <c r="C7" s="5"/>
      <c r="D7" s="6" t="s">
        <v>22</v>
      </c>
      <c r="E7" s="4">
        <f t="shared" si="0"/>
        <v>1254.4</v>
      </c>
      <c r="F7" s="4">
        <v>121</v>
      </c>
      <c r="G7" s="4">
        <v>566.7</v>
      </c>
      <c r="H7" s="4">
        <v>566.7</v>
      </c>
      <c r="I7" s="9" t="s">
        <v>23</v>
      </c>
      <c r="J7" s="9" t="s">
        <v>16</v>
      </c>
    </row>
    <row r="8" spans="1:10" ht="24">
      <c r="A8" s="4"/>
      <c r="B8" s="3" t="s">
        <v>24</v>
      </c>
      <c r="C8" s="3"/>
      <c r="D8" s="7" t="s">
        <v>25</v>
      </c>
      <c r="E8" s="8">
        <f>E4+E5</f>
        <v>45341.100000000006</v>
      </c>
      <c r="F8" s="8">
        <f>F4+F5</f>
        <v>15113.7</v>
      </c>
      <c r="G8" s="8">
        <f>G4+G5</f>
        <v>15113.7</v>
      </c>
      <c r="H8" s="8">
        <f>H4+H5</f>
        <v>15113.7</v>
      </c>
      <c r="I8" s="9"/>
      <c r="J8" s="9"/>
    </row>
    <row r="9" spans="1:10" ht="12.75">
      <c r="A9" s="4"/>
      <c r="B9" s="3"/>
      <c r="C9" s="3"/>
      <c r="D9" s="7" t="s">
        <v>26</v>
      </c>
      <c r="E9" s="8">
        <f t="shared" si="0"/>
        <v>1254.4</v>
      </c>
      <c r="F9" s="8">
        <f>F7</f>
        <v>121</v>
      </c>
      <c r="G9" s="8">
        <f>G7</f>
        <v>566.7</v>
      </c>
      <c r="H9" s="8">
        <f>H7</f>
        <v>566.7</v>
      </c>
      <c r="I9" s="9"/>
      <c r="J9" s="9"/>
    </row>
    <row r="10" spans="1:10" ht="12.75">
      <c r="A10" s="4"/>
      <c r="B10" s="3"/>
      <c r="C10" s="3"/>
      <c r="D10" s="7" t="s">
        <v>27</v>
      </c>
      <c r="E10" s="8">
        <f t="shared" si="0"/>
        <v>1328.1</v>
      </c>
      <c r="F10" s="8">
        <f>F6</f>
        <v>278.1</v>
      </c>
      <c r="G10" s="8">
        <f>G6</f>
        <v>500</v>
      </c>
      <c r="H10" s="8">
        <f>H6</f>
        <v>550</v>
      </c>
      <c r="I10" s="9"/>
      <c r="J10" s="9"/>
    </row>
    <row r="11" spans="1:10" ht="49.5" customHeight="1">
      <c r="A11" s="4">
        <v>5</v>
      </c>
      <c r="B11" s="5" t="s">
        <v>28</v>
      </c>
      <c r="C11" s="5" t="s">
        <v>29</v>
      </c>
      <c r="D11" s="6" t="s">
        <v>30</v>
      </c>
      <c r="E11" s="4">
        <f t="shared" si="0"/>
        <v>1000</v>
      </c>
      <c r="F11" s="4">
        <v>1000</v>
      </c>
      <c r="G11" s="4"/>
      <c r="H11" s="4"/>
      <c r="I11" s="9" t="s">
        <v>23</v>
      </c>
      <c r="J11" s="9" t="s">
        <v>31</v>
      </c>
    </row>
    <row r="12" spans="1:10" ht="60">
      <c r="A12" s="4">
        <v>6</v>
      </c>
      <c r="B12" s="5"/>
      <c r="C12" s="5"/>
      <c r="D12" s="6" t="s">
        <v>32</v>
      </c>
      <c r="E12" s="4">
        <f t="shared" si="0"/>
        <v>629.5</v>
      </c>
      <c r="F12" s="4"/>
      <c r="G12" s="4">
        <v>629.5</v>
      </c>
      <c r="H12" s="4"/>
      <c r="I12" s="9" t="s">
        <v>23</v>
      </c>
      <c r="J12" s="9" t="s">
        <v>31</v>
      </c>
    </row>
    <row r="13" spans="1:10" ht="60">
      <c r="A13" s="4">
        <v>7</v>
      </c>
      <c r="B13" s="5"/>
      <c r="C13" s="5"/>
      <c r="D13" s="6" t="s">
        <v>33</v>
      </c>
      <c r="E13" s="4">
        <f t="shared" si="0"/>
        <v>900</v>
      </c>
      <c r="F13" s="4"/>
      <c r="G13" s="4">
        <v>900</v>
      </c>
      <c r="H13" s="4"/>
      <c r="I13" s="9" t="s">
        <v>23</v>
      </c>
      <c r="J13" s="9" t="s">
        <v>34</v>
      </c>
    </row>
    <row r="14" spans="1:10" ht="48">
      <c r="A14" s="4">
        <v>8</v>
      </c>
      <c r="B14" s="5"/>
      <c r="C14" s="5"/>
      <c r="D14" s="6" t="s">
        <v>35</v>
      </c>
      <c r="E14" s="4">
        <f t="shared" si="0"/>
        <v>2059.7</v>
      </c>
      <c r="F14" s="4"/>
      <c r="G14" s="4">
        <v>2059.7</v>
      </c>
      <c r="H14" s="4"/>
      <c r="I14" s="9" t="s">
        <v>23</v>
      </c>
      <c r="J14" s="9" t="s">
        <v>36</v>
      </c>
    </row>
    <row r="15" spans="1:10" ht="48">
      <c r="A15" s="4">
        <v>9</v>
      </c>
      <c r="B15" s="5"/>
      <c r="C15" s="5"/>
      <c r="D15" s="6" t="s">
        <v>37</v>
      </c>
      <c r="E15" s="4">
        <f t="shared" si="0"/>
        <v>2086.8</v>
      </c>
      <c r="F15" s="4"/>
      <c r="G15" s="4">
        <v>2086.8</v>
      </c>
      <c r="H15" s="4"/>
      <c r="I15" s="9" t="s">
        <v>23</v>
      </c>
      <c r="J15" s="9" t="s">
        <v>36</v>
      </c>
    </row>
    <row r="16" spans="1:10" ht="72">
      <c r="A16" s="4">
        <v>10</v>
      </c>
      <c r="B16" s="5"/>
      <c r="C16" s="5"/>
      <c r="D16" s="6" t="s">
        <v>38</v>
      </c>
      <c r="E16" s="4">
        <f t="shared" si="0"/>
        <v>736.4</v>
      </c>
      <c r="F16" s="4"/>
      <c r="G16" s="4">
        <v>736.4</v>
      </c>
      <c r="H16" s="4"/>
      <c r="I16" s="9" t="s">
        <v>23</v>
      </c>
      <c r="J16" s="9" t="s">
        <v>36</v>
      </c>
    </row>
    <row r="17" spans="1:10" ht="72">
      <c r="A17" s="4">
        <v>11</v>
      </c>
      <c r="B17" s="5"/>
      <c r="C17" s="5"/>
      <c r="D17" s="6" t="s">
        <v>39</v>
      </c>
      <c r="E17" s="4">
        <f t="shared" si="0"/>
        <v>1626.7</v>
      </c>
      <c r="F17" s="4"/>
      <c r="G17" s="4">
        <v>1626.7</v>
      </c>
      <c r="H17" s="4"/>
      <c r="I17" s="9" t="s">
        <v>23</v>
      </c>
      <c r="J17" s="9" t="s">
        <v>36</v>
      </c>
    </row>
    <row r="18" spans="1:10" ht="48">
      <c r="A18" s="4">
        <v>12</v>
      </c>
      <c r="B18" s="5"/>
      <c r="C18" s="5"/>
      <c r="D18" s="6" t="s">
        <v>40</v>
      </c>
      <c r="E18" s="4">
        <f t="shared" si="0"/>
        <v>2180</v>
      </c>
      <c r="F18" s="4"/>
      <c r="G18" s="4"/>
      <c r="H18" s="4">
        <v>2180</v>
      </c>
      <c r="I18" s="9" t="s">
        <v>23</v>
      </c>
      <c r="J18" s="9" t="s">
        <v>34</v>
      </c>
    </row>
    <row r="19" spans="1:10" ht="48">
      <c r="A19" s="4">
        <v>13</v>
      </c>
      <c r="B19" s="5"/>
      <c r="C19" s="5"/>
      <c r="D19" s="6" t="s">
        <v>41</v>
      </c>
      <c r="E19" s="4">
        <f t="shared" si="0"/>
        <v>416.6</v>
      </c>
      <c r="F19" s="4"/>
      <c r="G19" s="4"/>
      <c r="H19" s="4">
        <v>416.6</v>
      </c>
      <c r="I19" s="9" t="s">
        <v>23</v>
      </c>
      <c r="J19" s="9" t="s">
        <v>36</v>
      </c>
    </row>
    <row r="20" spans="1:10" ht="60">
      <c r="A20" s="4">
        <v>14</v>
      </c>
      <c r="B20" s="5"/>
      <c r="C20" s="5"/>
      <c r="D20" s="6" t="s">
        <v>42</v>
      </c>
      <c r="E20" s="4">
        <f t="shared" si="0"/>
        <v>563.4</v>
      </c>
      <c r="F20" s="4"/>
      <c r="G20" s="4">
        <v>563.4</v>
      </c>
      <c r="H20" s="4"/>
      <c r="I20" s="9" t="s">
        <v>23</v>
      </c>
      <c r="J20" s="9" t="s">
        <v>36</v>
      </c>
    </row>
    <row r="21" spans="1:10" ht="60">
      <c r="A21" s="4">
        <v>15</v>
      </c>
      <c r="B21" s="5"/>
      <c r="C21" s="5"/>
      <c r="D21" s="6" t="s">
        <v>43</v>
      </c>
      <c r="E21" s="4">
        <f t="shared" si="0"/>
        <v>2179.4</v>
      </c>
      <c r="F21" s="4"/>
      <c r="G21" s="4"/>
      <c r="H21" s="4">
        <v>2179.4</v>
      </c>
      <c r="I21" s="9" t="s">
        <v>23</v>
      </c>
      <c r="J21" s="9" t="s">
        <v>36</v>
      </c>
    </row>
    <row r="22" spans="1:10" ht="34.5" customHeight="1">
      <c r="A22" s="4">
        <v>16</v>
      </c>
      <c r="B22" s="5"/>
      <c r="C22" s="5"/>
      <c r="D22" s="6" t="s">
        <v>44</v>
      </c>
      <c r="E22" s="4">
        <f t="shared" si="0"/>
        <v>958.4999999999999</v>
      </c>
      <c r="F22" s="4">
        <v>272.7</v>
      </c>
      <c r="G22" s="4">
        <v>342.9</v>
      </c>
      <c r="H22" s="4">
        <v>342.9</v>
      </c>
      <c r="I22" s="9" t="s">
        <v>23</v>
      </c>
      <c r="J22" s="9" t="s">
        <v>45</v>
      </c>
    </row>
    <row r="23" spans="1:10" ht="48">
      <c r="A23" s="4">
        <v>17</v>
      </c>
      <c r="B23" s="5"/>
      <c r="C23" s="5"/>
      <c r="D23" s="6" t="s">
        <v>46</v>
      </c>
      <c r="E23" s="4">
        <f t="shared" si="0"/>
        <v>515</v>
      </c>
      <c r="F23" s="4">
        <v>515</v>
      </c>
      <c r="G23" s="4"/>
      <c r="H23" s="4"/>
      <c r="I23" s="9" t="s">
        <v>23</v>
      </c>
      <c r="J23" s="9" t="s">
        <v>47</v>
      </c>
    </row>
    <row r="24" spans="1:10" ht="84.75" customHeight="1">
      <c r="A24" s="4">
        <v>18</v>
      </c>
      <c r="B24" s="5"/>
      <c r="C24" s="5"/>
      <c r="D24" s="6" t="s">
        <v>48</v>
      </c>
      <c r="E24" s="4">
        <v>58</v>
      </c>
      <c r="F24" s="4">
        <v>58</v>
      </c>
      <c r="G24" s="4"/>
      <c r="H24" s="4"/>
      <c r="I24" s="9" t="s">
        <v>23</v>
      </c>
      <c r="J24" s="9" t="s">
        <v>47</v>
      </c>
    </row>
    <row r="25" spans="1:10" ht="66.75" customHeight="1">
      <c r="A25" s="4">
        <v>19</v>
      </c>
      <c r="B25" s="5"/>
      <c r="C25" s="5"/>
      <c r="D25" s="6" t="s">
        <v>49</v>
      </c>
      <c r="E25" s="4">
        <f t="shared" si="0"/>
        <v>60</v>
      </c>
      <c r="F25" s="4">
        <v>60</v>
      </c>
      <c r="G25" s="4"/>
      <c r="H25" s="4"/>
      <c r="I25" s="9" t="s">
        <v>23</v>
      </c>
      <c r="J25" s="9" t="s">
        <v>47</v>
      </c>
    </row>
    <row r="26" spans="1:10" ht="60">
      <c r="A26" s="4">
        <v>20</v>
      </c>
      <c r="B26" s="5"/>
      <c r="C26" s="5"/>
      <c r="D26" s="6" t="s">
        <v>50</v>
      </c>
      <c r="E26" s="4">
        <f>G26</f>
        <v>949.5</v>
      </c>
      <c r="F26" s="4"/>
      <c r="G26" s="4">
        <v>949.5</v>
      </c>
      <c r="H26" s="4"/>
      <c r="I26" s="9" t="s">
        <v>23</v>
      </c>
      <c r="J26" s="9" t="s">
        <v>47</v>
      </c>
    </row>
    <row r="27" spans="1:10" ht="24">
      <c r="A27" s="4"/>
      <c r="B27" s="5"/>
      <c r="C27" s="5"/>
      <c r="D27" s="6" t="s">
        <v>51</v>
      </c>
      <c r="E27" s="4"/>
      <c r="F27" s="4"/>
      <c r="G27" s="4"/>
      <c r="H27" s="4"/>
      <c r="I27" s="9" t="s">
        <v>23</v>
      </c>
      <c r="J27" s="9" t="s">
        <v>47</v>
      </c>
    </row>
    <row r="28" spans="1:10" ht="24">
      <c r="A28" s="8"/>
      <c r="B28" s="3" t="s">
        <v>24</v>
      </c>
      <c r="C28" s="3"/>
      <c r="D28" s="7" t="s">
        <v>25</v>
      </c>
      <c r="E28" s="8"/>
      <c r="F28" s="8"/>
      <c r="G28" s="8"/>
      <c r="H28" s="8"/>
      <c r="I28" s="12"/>
      <c r="J28" s="12"/>
    </row>
    <row r="29" spans="1:10" ht="12.75">
      <c r="A29" s="8"/>
      <c r="B29" s="3"/>
      <c r="C29" s="3"/>
      <c r="D29" s="7" t="s">
        <v>26</v>
      </c>
      <c r="E29" s="8">
        <f>F29+G29+H29</f>
        <v>16919.5</v>
      </c>
      <c r="F29" s="8">
        <f>F11+F12+F13+F14+F15+F16+F17+F18+F19+F20+F21+F22+F23+F25+F24+F27</f>
        <v>1905.7</v>
      </c>
      <c r="G29" s="8">
        <f>G11+G12+G13+G14+G15+G16+G17+G18+G19+G20+G21+G22+G23+G25+G26</f>
        <v>9894.9</v>
      </c>
      <c r="H29" s="8">
        <f>H11+H12+H13+H14+H15+H16+H17+H18+H19+H20+H21+H22+H23+H25</f>
        <v>5118.9</v>
      </c>
      <c r="I29" s="12"/>
      <c r="J29" s="12"/>
    </row>
    <row r="30" spans="1:10" ht="12.75">
      <c r="A30" s="8"/>
      <c r="B30" s="3"/>
      <c r="C30" s="3"/>
      <c r="D30" s="7" t="s">
        <v>27</v>
      </c>
      <c r="E30" s="8"/>
      <c r="F30" s="8"/>
      <c r="G30" s="8"/>
      <c r="H30" s="8"/>
      <c r="I30" s="12"/>
      <c r="J30" s="12"/>
    </row>
    <row r="31" spans="1:10" ht="33.75">
      <c r="A31" s="4" t="s">
        <v>2</v>
      </c>
      <c r="B31" s="5"/>
      <c r="C31" s="5"/>
      <c r="D31" s="6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9" t="s">
        <v>10</v>
      </c>
      <c r="J31" s="9" t="s">
        <v>11</v>
      </c>
    </row>
    <row r="32" spans="1:10" ht="54" customHeight="1">
      <c r="A32" s="4">
        <v>20</v>
      </c>
      <c r="B32" s="5" t="s">
        <v>52</v>
      </c>
      <c r="C32" s="5" t="s">
        <v>53</v>
      </c>
      <c r="D32" s="6" t="s">
        <v>54</v>
      </c>
      <c r="E32" s="4">
        <f>F32+G32+H32</f>
        <v>7000</v>
      </c>
      <c r="F32" s="4">
        <v>2000</v>
      </c>
      <c r="G32" s="4">
        <v>2500</v>
      </c>
      <c r="H32" s="4">
        <v>2500</v>
      </c>
      <c r="I32" s="9" t="s">
        <v>55</v>
      </c>
      <c r="J32" s="9" t="s">
        <v>45</v>
      </c>
    </row>
    <row r="33" spans="1:10" ht="40.5" customHeight="1">
      <c r="A33" s="4">
        <v>21</v>
      </c>
      <c r="B33" s="5"/>
      <c r="C33" s="5"/>
      <c r="D33" s="6" t="s">
        <v>56</v>
      </c>
      <c r="E33" s="4">
        <f>F33+G33+H33</f>
        <v>2100</v>
      </c>
      <c r="F33" s="4">
        <v>700</v>
      </c>
      <c r="G33" s="4">
        <v>700</v>
      </c>
      <c r="H33" s="4">
        <v>700</v>
      </c>
      <c r="I33" s="9" t="s">
        <v>55</v>
      </c>
      <c r="J33" s="9" t="s">
        <v>45</v>
      </c>
    </row>
    <row r="34" spans="1:10" ht="36">
      <c r="A34" s="4">
        <v>22</v>
      </c>
      <c r="B34" s="5"/>
      <c r="C34" s="5"/>
      <c r="D34" s="6" t="s">
        <v>57</v>
      </c>
      <c r="E34" s="4">
        <f>F34+G34+H34</f>
        <v>474.4</v>
      </c>
      <c r="F34" s="4"/>
      <c r="G34" s="4">
        <v>237.2</v>
      </c>
      <c r="H34" s="4">
        <v>237.2</v>
      </c>
      <c r="I34" s="9" t="s">
        <v>23</v>
      </c>
      <c r="J34" s="9" t="s">
        <v>47</v>
      </c>
    </row>
    <row r="35" spans="1:10" ht="48">
      <c r="A35" s="4">
        <v>23</v>
      </c>
      <c r="B35" s="5"/>
      <c r="C35" s="5"/>
      <c r="D35" s="6" t="s">
        <v>58</v>
      </c>
      <c r="E35" s="4">
        <f>+G35+H35</f>
        <v>510.6</v>
      </c>
      <c r="F35" s="4"/>
      <c r="G35" s="4">
        <v>255.3</v>
      </c>
      <c r="H35" s="4">
        <v>255.3</v>
      </c>
      <c r="I35" s="9" t="s">
        <v>23</v>
      </c>
      <c r="J35" s="9" t="s">
        <v>47</v>
      </c>
    </row>
    <row r="36" spans="1:10" ht="12.75">
      <c r="A36" s="8"/>
      <c r="B36" s="3" t="s">
        <v>24</v>
      </c>
      <c r="C36" s="3"/>
      <c r="D36" s="7" t="s">
        <v>23</v>
      </c>
      <c r="E36" s="8">
        <f aca="true" t="shared" si="1" ref="E36:E53">F36+G36+H36</f>
        <v>985</v>
      </c>
      <c r="F36" s="8">
        <f>F34+F35</f>
        <v>0</v>
      </c>
      <c r="G36" s="8">
        <f>G34+G35</f>
        <v>492.5</v>
      </c>
      <c r="H36" s="8">
        <f>H34+H35</f>
        <v>492.5</v>
      </c>
      <c r="I36" s="12"/>
      <c r="J36" s="12"/>
    </row>
    <row r="37" spans="1:10" ht="12.75">
      <c r="A37" s="8"/>
      <c r="B37" s="3"/>
      <c r="C37" s="3"/>
      <c r="D37" s="7" t="s">
        <v>55</v>
      </c>
      <c r="E37" s="8">
        <f t="shared" si="1"/>
        <v>9100</v>
      </c>
      <c r="F37" s="8">
        <f>F32+F33</f>
        <v>2700</v>
      </c>
      <c r="G37" s="8">
        <f>G32+G33</f>
        <v>3200</v>
      </c>
      <c r="H37" s="8">
        <f>H32+H33</f>
        <v>3200</v>
      </c>
      <c r="I37" s="12"/>
      <c r="J37" s="12"/>
    </row>
    <row r="38" spans="1:10" ht="52.5" customHeight="1">
      <c r="A38" s="4"/>
      <c r="B38" s="5" t="s">
        <v>59</v>
      </c>
      <c r="C38" s="5" t="s">
        <v>60</v>
      </c>
      <c r="D38" s="6" t="s">
        <v>61</v>
      </c>
      <c r="E38" s="4">
        <f>F38+G38+H38</f>
        <v>226.8</v>
      </c>
      <c r="F38" s="4">
        <v>54.4</v>
      </c>
      <c r="G38" s="4">
        <v>86.2</v>
      </c>
      <c r="H38" s="4">
        <v>86.2</v>
      </c>
      <c r="I38" s="9" t="s">
        <v>23</v>
      </c>
      <c r="J38" s="9" t="s">
        <v>47</v>
      </c>
    </row>
    <row r="39" spans="1:10" ht="12.75">
      <c r="A39" s="8"/>
      <c r="B39" s="3" t="s">
        <v>24</v>
      </c>
      <c r="C39" s="3"/>
      <c r="D39" s="7" t="s">
        <v>23</v>
      </c>
      <c r="E39" s="8">
        <f>E38</f>
        <v>226.8</v>
      </c>
      <c r="F39" s="8">
        <f>F38</f>
        <v>54.4</v>
      </c>
      <c r="G39" s="8">
        <f>G38</f>
        <v>86.2</v>
      </c>
      <c r="H39" s="8">
        <f>H38</f>
        <v>86.2</v>
      </c>
      <c r="I39" s="12"/>
      <c r="J39" s="12"/>
    </row>
    <row r="40" spans="1:10" ht="45" customHeight="1">
      <c r="A40" s="4">
        <v>24</v>
      </c>
      <c r="B40" s="5" t="s">
        <v>62</v>
      </c>
      <c r="C40" s="5" t="s">
        <v>63</v>
      </c>
      <c r="D40" s="6" t="s">
        <v>64</v>
      </c>
      <c r="E40" s="4">
        <f t="shared" si="1"/>
        <v>199.4</v>
      </c>
      <c r="F40" s="4"/>
      <c r="G40" s="4">
        <v>99.7</v>
      </c>
      <c r="H40" s="4">
        <v>99.7</v>
      </c>
      <c r="I40" s="9" t="s">
        <v>65</v>
      </c>
      <c r="J40" s="9" t="s">
        <v>47</v>
      </c>
    </row>
    <row r="41" spans="1:10" ht="24">
      <c r="A41" s="4">
        <v>25</v>
      </c>
      <c r="B41" s="5"/>
      <c r="C41" s="5"/>
      <c r="D41" s="6" t="s">
        <v>66</v>
      </c>
      <c r="E41" s="4">
        <f t="shared" si="1"/>
        <v>24</v>
      </c>
      <c r="F41" s="4"/>
      <c r="G41" s="4">
        <v>12</v>
      </c>
      <c r="H41" s="4">
        <v>12</v>
      </c>
      <c r="I41" s="9" t="s">
        <v>23</v>
      </c>
      <c r="J41" s="9" t="s">
        <v>47</v>
      </c>
    </row>
    <row r="42" spans="1:10" ht="24">
      <c r="A42" s="4">
        <v>26</v>
      </c>
      <c r="B42" s="5"/>
      <c r="C42" s="5"/>
      <c r="D42" s="6" t="s">
        <v>67</v>
      </c>
      <c r="E42" s="4">
        <f t="shared" si="1"/>
        <v>77.4</v>
      </c>
      <c r="F42" s="4"/>
      <c r="G42" s="4">
        <v>38.7</v>
      </c>
      <c r="H42" s="4">
        <v>38.7</v>
      </c>
      <c r="I42" s="9" t="s">
        <v>23</v>
      </c>
      <c r="J42" s="9" t="s">
        <v>47</v>
      </c>
    </row>
    <row r="43" spans="1:10" ht="24">
      <c r="A43" s="4">
        <v>27</v>
      </c>
      <c r="B43" s="5"/>
      <c r="C43" s="5"/>
      <c r="D43" s="6" t="s">
        <v>68</v>
      </c>
      <c r="E43" s="4">
        <f t="shared" si="1"/>
        <v>353</v>
      </c>
      <c r="F43" s="4">
        <v>96.8</v>
      </c>
      <c r="G43" s="4">
        <v>128.1</v>
      </c>
      <c r="H43" s="4">
        <v>128.1</v>
      </c>
      <c r="I43" s="9" t="s">
        <v>23</v>
      </c>
      <c r="J43" s="9" t="s">
        <v>47</v>
      </c>
    </row>
    <row r="44" spans="1:10" ht="12.75">
      <c r="A44" s="8"/>
      <c r="B44" s="3" t="s">
        <v>24</v>
      </c>
      <c r="C44" s="3"/>
      <c r="D44" s="7" t="s">
        <v>69</v>
      </c>
      <c r="E44" s="8">
        <f t="shared" si="1"/>
        <v>199.4</v>
      </c>
      <c r="F44" s="8">
        <f>F40</f>
        <v>0</v>
      </c>
      <c r="G44" s="8">
        <f>G40</f>
        <v>99.7</v>
      </c>
      <c r="H44" s="8">
        <f>H40</f>
        <v>99.7</v>
      </c>
      <c r="I44" s="12"/>
      <c r="J44" s="12"/>
    </row>
    <row r="45" spans="1:10" ht="12.75">
      <c r="A45" s="8"/>
      <c r="B45" s="3"/>
      <c r="C45" s="3"/>
      <c r="D45" s="7" t="s">
        <v>23</v>
      </c>
      <c r="E45" s="8">
        <f>E41+E42+E43</f>
        <v>454.4</v>
      </c>
      <c r="F45" s="8">
        <f>F41+F42+F43</f>
        <v>96.8</v>
      </c>
      <c r="G45" s="8">
        <f>G41+G42+G43</f>
        <v>178.8</v>
      </c>
      <c r="H45" s="8">
        <f>H41+H42+H43</f>
        <v>178.8</v>
      </c>
      <c r="I45" s="12"/>
      <c r="J45" s="12"/>
    </row>
    <row r="46" spans="1:10" ht="36">
      <c r="A46" s="4"/>
      <c r="B46" s="5" t="s">
        <v>70</v>
      </c>
      <c r="C46" s="5" t="s">
        <v>71</v>
      </c>
      <c r="D46" s="6" t="s">
        <v>72</v>
      </c>
      <c r="E46" s="4">
        <f>F46+G46+H46</f>
        <v>777.5999999999999</v>
      </c>
      <c r="F46" s="4">
        <v>259.2</v>
      </c>
      <c r="G46" s="4">
        <v>259.2</v>
      </c>
      <c r="H46" s="4">
        <v>259.2</v>
      </c>
      <c r="I46" s="9" t="s">
        <v>55</v>
      </c>
      <c r="J46" s="9" t="s">
        <v>47</v>
      </c>
    </row>
    <row r="47" spans="1:10" ht="12.75">
      <c r="A47" s="4"/>
      <c r="B47" s="3" t="s">
        <v>24</v>
      </c>
      <c r="C47" s="3"/>
      <c r="D47" s="7" t="s">
        <v>55</v>
      </c>
      <c r="E47" s="8">
        <f>SUM(E46)</f>
        <v>777.5999999999999</v>
      </c>
      <c r="F47" s="8">
        <f>SUM(F46)</f>
        <v>259.2</v>
      </c>
      <c r="G47" s="8">
        <f>SUM(G46)</f>
        <v>259.2</v>
      </c>
      <c r="H47" s="8">
        <f>SUM(H46)</f>
        <v>259.2</v>
      </c>
      <c r="I47" s="12"/>
      <c r="J47" s="9"/>
    </row>
    <row r="48" spans="1:10" ht="45" customHeight="1">
      <c r="A48" s="4">
        <v>28</v>
      </c>
      <c r="B48" s="5" t="s">
        <v>73</v>
      </c>
      <c r="C48" s="5" t="s">
        <v>74</v>
      </c>
      <c r="D48" s="6" t="s">
        <v>75</v>
      </c>
      <c r="E48" s="4">
        <f t="shared" si="1"/>
        <v>356.1</v>
      </c>
      <c r="F48" s="4">
        <v>118.7</v>
      </c>
      <c r="G48" s="4">
        <v>118.7</v>
      </c>
      <c r="H48" s="4">
        <v>118.7</v>
      </c>
      <c r="I48" s="9" t="s">
        <v>23</v>
      </c>
      <c r="J48" s="9" t="s">
        <v>47</v>
      </c>
    </row>
    <row r="49" spans="1:10" ht="36">
      <c r="A49" s="4">
        <v>29</v>
      </c>
      <c r="B49" s="5"/>
      <c r="C49" s="5"/>
      <c r="D49" s="6" t="s">
        <v>76</v>
      </c>
      <c r="E49" s="4">
        <f t="shared" si="1"/>
        <v>356.4</v>
      </c>
      <c r="F49" s="4">
        <v>118.8</v>
      </c>
      <c r="G49" s="4">
        <v>118.8</v>
      </c>
      <c r="H49" s="4">
        <v>118.8</v>
      </c>
      <c r="I49" s="9" t="s">
        <v>23</v>
      </c>
      <c r="J49" s="9" t="s">
        <v>47</v>
      </c>
    </row>
    <row r="50" spans="1:10" ht="12.75">
      <c r="A50" s="4"/>
      <c r="B50" s="3" t="s">
        <v>24</v>
      </c>
      <c r="C50" s="3"/>
      <c r="D50" s="7" t="s">
        <v>23</v>
      </c>
      <c r="E50" s="8">
        <f t="shared" si="1"/>
        <v>712.5</v>
      </c>
      <c r="F50" s="8">
        <f>SUM(F48:F49)</f>
        <v>237.5</v>
      </c>
      <c r="G50" s="8">
        <f>SUM(G48:G49)</f>
        <v>237.5</v>
      </c>
      <c r="H50" s="8">
        <f>SUM(H48:H49)</f>
        <v>237.5</v>
      </c>
      <c r="I50" s="9"/>
      <c r="J50" s="9"/>
    </row>
    <row r="51" spans="1:10" ht="69" customHeight="1">
      <c r="A51" s="4">
        <v>30</v>
      </c>
      <c r="B51" s="5" t="s">
        <v>77</v>
      </c>
      <c r="C51" s="5" t="s">
        <v>78</v>
      </c>
      <c r="D51" s="6" t="s">
        <v>79</v>
      </c>
      <c r="E51" s="16">
        <f t="shared" si="1"/>
        <v>244466.30000000002</v>
      </c>
      <c r="F51" s="16">
        <v>82540</v>
      </c>
      <c r="G51" s="16">
        <v>77350.2</v>
      </c>
      <c r="H51" s="16">
        <v>84576.1</v>
      </c>
      <c r="I51" s="9" t="s">
        <v>23</v>
      </c>
      <c r="J51" s="9" t="s">
        <v>45</v>
      </c>
    </row>
    <row r="52" spans="1:10" ht="14.25" customHeight="1">
      <c r="A52" s="4"/>
      <c r="B52" s="3" t="s">
        <v>24</v>
      </c>
      <c r="C52" s="3"/>
      <c r="D52" s="7" t="s">
        <v>23</v>
      </c>
      <c r="E52" s="8">
        <f>E51</f>
        <v>244466.30000000002</v>
      </c>
      <c r="F52" s="8">
        <f>F51</f>
        <v>82540</v>
      </c>
      <c r="G52" s="8">
        <f>G51</f>
        <v>77350.2</v>
      </c>
      <c r="H52" s="8">
        <f>H51</f>
        <v>84576.1</v>
      </c>
      <c r="I52" s="9"/>
      <c r="J52" s="9"/>
    </row>
    <row r="53" spans="1:10" ht="65.25" customHeight="1">
      <c r="A53" s="4"/>
      <c r="B53" s="3" t="s">
        <v>24</v>
      </c>
      <c r="C53" s="5" t="s">
        <v>80</v>
      </c>
      <c r="D53" s="6" t="s">
        <v>81</v>
      </c>
      <c r="E53" s="16">
        <f t="shared" si="1"/>
        <v>20847.6</v>
      </c>
      <c r="F53" s="16">
        <v>6949.2</v>
      </c>
      <c r="G53" s="16">
        <v>6949.2</v>
      </c>
      <c r="H53" s="16">
        <v>6949.2</v>
      </c>
      <c r="I53" s="9" t="s">
        <v>21</v>
      </c>
      <c r="J53" s="9" t="s">
        <v>45</v>
      </c>
    </row>
    <row r="54" spans="1:10" ht="21" customHeight="1">
      <c r="A54" s="4"/>
      <c r="B54" s="3" t="s">
        <v>24</v>
      </c>
      <c r="C54" s="5"/>
      <c r="D54" s="7" t="s">
        <v>27</v>
      </c>
      <c r="E54" s="8">
        <f>E53</f>
        <v>20847.6</v>
      </c>
      <c r="F54" s="8">
        <f>F53</f>
        <v>6949.2</v>
      </c>
      <c r="G54" s="8">
        <f>G53</f>
        <v>6949.2</v>
      </c>
      <c r="H54" s="8">
        <f>H53</f>
        <v>6949.2</v>
      </c>
      <c r="I54" s="9"/>
      <c r="J54" s="9"/>
    </row>
    <row r="55" spans="1:10" ht="12.75">
      <c r="A55" s="4"/>
      <c r="B55" s="5"/>
      <c r="C55" s="5"/>
      <c r="D55" s="4" t="s">
        <v>82</v>
      </c>
      <c r="E55" s="4"/>
      <c r="F55" s="4"/>
      <c r="G55" s="4"/>
      <c r="H55" s="4"/>
      <c r="I55" s="9"/>
      <c r="J55" s="9"/>
    </row>
    <row r="56" spans="9:10" ht="12.75">
      <c r="I56" s="10"/>
      <c r="J56" s="10"/>
    </row>
    <row r="57" spans="5:10" ht="12.75">
      <c r="E57" s="2">
        <f>E8+E9+E10+E29+E36+E37+E39+E44+E45+E47+E50+E51+E53</f>
        <v>342612.7</v>
      </c>
      <c r="F57" s="2">
        <f>F8+F9+F10+F29+F36+F37+F39+F44+F45+F47+F50+F51+F53</f>
        <v>110255.59999999999</v>
      </c>
      <c r="G57" s="2">
        <f>G8+G9+G10+G29+G36+G37+G39+G44+G45+G47+G50+G51+G53</f>
        <v>114928.59999999999</v>
      </c>
      <c r="H57" s="2">
        <f>H8+H9+H10+H29+H36+H37+H39+H44+H45+H47+H50+H51+H53</f>
        <v>117428.50000000001</v>
      </c>
      <c r="I57" s="15"/>
      <c r="J57" s="10"/>
    </row>
    <row r="58" spans="9:10" ht="12.75">
      <c r="I58" s="10"/>
      <c r="J58" s="10"/>
    </row>
    <row r="59" spans="4:10" ht="24">
      <c r="D59" s="7" t="s">
        <v>25</v>
      </c>
      <c r="E59" s="4">
        <f>E8</f>
        <v>45341.100000000006</v>
      </c>
      <c r="F59" s="4">
        <f>F8</f>
        <v>15113.7</v>
      </c>
      <c r="G59" s="4">
        <f>G8</f>
        <v>15113.7</v>
      </c>
      <c r="H59" s="4">
        <f>H8</f>
        <v>15113.7</v>
      </c>
      <c r="I59" s="10"/>
      <c r="J59" s="10"/>
    </row>
    <row r="60" spans="4:10" ht="12.75">
      <c r="D60" s="7" t="s">
        <v>26</v>
      </c>
      <c r="E60" s="4">
        <f>E9+E29+E36+E39+E45+E50+E51</f>
        <v>265018.9</v>
      </c>
      <c r="F60" s="4">
        <f>F9+F29+F36+F39+F45+F50+F51</f>
        <v>84955.4</v>
      </c>
      <c r="G60" s="4">
        <f>G9+G29+G36+G39+G45+G50+G51</f>
        <v>88806.8</v>
      </c>
      <c r="H60" s="4">
        <f>H9+H29+H36+H39+H45+H50+H51</f>
        <v>91256.70000000001</v>
      </c>
      <c r="I60" s="10"/>
      <c r="J60" s="10"/>
    </row>
    <row r="61" spans="4:10" ht="12.75">
      <c r="D61" s="7" t="s">
        <v>27</v>
      </c>
      <c r="E61" s="4">
        <f>E10+E53</f>
        <v>22175.699999999997</v>
      </c>
      <c r="F61" s="4">
        <f>F10+F53</f>
        <v>7227.3</v>
      </c>
      <c r="G61" s="4">
        <f>G10+G53</f>
        <v>7449.2</v>
      </c>
      <c r="H61" s="4">
        <f>H10+H53</f>
        <v>7499.2</v>
      </c>
      <c r="I61" s="10"/>
      <c r="J61" s="10"/>
    </row>
    <row r="62" spans="4:10" ht="24">
      <c r="D62" s="14" t="s">
        <v>83</v>
      </c>
      <c r="E62" s="4">
        <f>E46+E32+E33</f>
        <v>9877.6</v>
      </c>
      <c r="F62" s="4">
        <f>F46+F32+F33</f>
        <v>2959.2</v>
      </c>
      <c r="G62" s="4">
        <f>G46+G32+G33</f>
        <v>3459.2</v>
      </c>
      <c r="H62" s="4">
        <f>H46+H32+H33</f>
        <v>3459.2</v>
      </c>
      <c r="I62" s="10"/>
      <c r="J62" s="10"/>
    </row>
    <row r="63" spans="4:10" ht="12.75">
      <c r="D63" s="14" t="s">
        <v>65</v>
      </c>
      <c r="E63" s="4">
        <f>E44</f>
        <v>199.4</v>
      </c>
      <c r="F63" s="4">
        <f>F44</f>
        <v>0</v>
      </c>
      <c r="G63" s="4">
        <f>G44</f>
        <v>99.7</v>
      </c>
      <c r="H63" s="4">
        <f>H44</f>
        <v>99.7</v>
      </c>
      <c r="I63" s="10"/>
      <c r="J63" s="10"/>
    </row>
    <row r="64" spans="9:10" ht="13.5" thickBot="1">
      <c r="I64" s="10"/>
      <c r="J64" s="10"/>
    </row>
    <row r="65" spans="4:10" ht="24">
      <c r="D65" s="17" t="s">
        <v>84</v>
      </c>
      <c r="E65" s="18"/>
      <c r="F65" s="18"/>
      <c r="G65" s="18"/>
      <c r="H65" s="19"/>
      <c r="I65" s="10"/>
      <c r="J65" s="10"/>
    </row>
    <row r="66" spans="4:10" ht="13.5" thickBot="1">
      <c r="D66" s="20" t="s">
        <v>85</v>
      </c>
      <c r="E66" s="21">
        <f>E57+203</f>
        <v>342815.7</v>
      </c>
      <c r="F66" s="21">
        <f>F57+203</f>
        <v>110458.59999999999</v>
      </c>
      <c r="G66" s="21">
        <f>G57</f>
        <v>114928.59999999999</v>
      </c>
      <c r="H66" s="22">
        <f>H57</f>
        <v>117428.50000000001</v>
      </c>
      <c r="I66" s="11"/>
      <c r="J66" s="10"/>
    </row>
    <row r="67" spans="9:10" ht="12.75">
      <c r="I67" s="11"/>
      <c r="J67" s="10"/>
    </row>
    <row r="68" spans="4:10" ht="12.75">
      <c r="D68" s="105" t="s">
        <v>86</v>
      </c>
      <c r="E68" s="106"/>
      <c r="F68" s="106"/>
      <c r="G68" s="106"/>
      <c r="H68" s="106"/>
      <c r="I68" s="11"/>
      <c r="J68" s="10"/>
    </row>
    <row r="69" spans="4:10" ht="12.75">
      <c r="D69" s="2" t="s">
        <v>87</v>
      </c>
      <c r="I69" s="11"/>
      <c r="J69" s="10"/>
    </row>
    <row r="70" spans="4:10" ht="26.25" customHeight="1">
      <c r="D70" s="2" t="s">
        <v>89</v>
      </c>
      <c r="E70" s="2">
        <f>E72+E73+E75+E76+E74</f>
        <v>274495.5</v>
      </c>
      <c r="F70" s="2">
        <f>F72+F73+F75+F76+F74</f>
        <v>88435</v>
      </c>
      <c r="G70" s="2">
        <f>G72+G73+G75+G76+G74</f>
        <v>91805.3</v>
      </c>
      <c r="H70" s="2">
        <f>H72+H73+H75+H76+H74</f>
        <v>94255.20000000001</v>
      </c>
      <c r="I70" s="11"/>
      <c r="J70" s="10"/>
    </row>
    <row r="71" spans="9:10" ht="10.5" customHeight="1">
      <c r="I71" s="11"/>
      <c r="J71" s="10"/>
    </row>
    <row r="72" spans="4:10" ht="26.25" customHeight="1">
      <c r="D72" s="7" t="s">
        <v>25</v>
      </c>
      <c r="E72" s="4">
        <f>E5</f>
        <v>8995.5</v>
      </c>
      <c r="F72" s="4">
        <f>F5</f>
        <v>2998.5</v>
      </c>
      <c r="G72" s="4">
        <f>G5</f>
        <v>2998.5</v>
      </c>
      <c r="H72" s="4">
        <f>H5</f>
        <v>2998.5</v>
      </c>
      <c r="I72" s="11"/>
      <c r="J72" s="10"/>
    </row>
    <row r="73" spans="4:10" ht="24">
      <c r="D73" s="7" t="s">
        <v>94</v>
      </c>
      <c r="E73" s="4">
        <f>F73+G73+H73</f>
        <v>244466.30000000002</v>
      </c>
      <c r="F73" s="16">
        <v>82540</v>
      </c>
      <c r="G73" s="16">
        <v>77350.2</v>
      </c>
      <c r="H73" s="16">
        <v>84576.1</v>
      </c>
      <c r="I73" s="11"/>
      <c r="J73" s="10"/>
    </row>
    <row r="74" spans="4:10" ht="36">
      <c r="D74" s="7" t="s">
        <v>95</v>
      </c>
      <c r="E74" s="4">
        <f>F74+G74+H74</f>
        <v>20552.6</v>
      </c>
      <c r="F74" s="4">
        <v>2415.4</v>
      </c>
      <c r="G74" s="4">
        <v>11456.6</v>
      </c>
      <c r="H74" s="4">
        <v>6680.6</v>
      </c>
      <c r="I74" s="11"/>
      <c r="J74" s="10"/>
    </row>
    <row r="75" spans="4:10" ht="12.75">
      <c r="D75" s="7" t="s">
        <v>27</v>
      </c>
      <c r="E75" s="4">
        <v>278.1</v>
      </c>
      <c r="F75" s="4">
        <f>F6</f>
        <v>278.1</v>
      </c>
      <c r="G75" s="4"/>
      <c r="H75" s="4"/>
      <c r="I75" s="11"/>
      <c r="J75" s="10"/>
    </row>
    <row r="76" spans="4:10" ht="24">
      <c r="D76" s="14" t="s">
        <v>88</v>
      </c>
      <c r="E76" s="4">
        <v>203</v>
      </c>
      <c r="F76" s="4">
        <v>203</v>
      </c>
      <c r="G76" s="4"/>
      <c r="H76" s="4"/>
      <c r="I76" s="11"/>
      <c r="J76" s="10"/>
    </row>
    <row r="77" spans="4:10" ht="26.25" customHeight="1">
      <c r="D77" s="13" t="s">
        <v>92</v>
      </c>
      <c r="I77" s="11"/>
      <c r="J77" s="10"/>
    </row>
    <row r="78" spans="4:10" ht="12.75">
      <c r="D78" s="13" t="s">
        <v>90</v>
      </c>
      <c r="E78">
        <f>F78+G78+H78</f>
        <v>9242.2</v>
      </c>
      <c r="F78">
        <v>1390.8</v>
      </c>
      <c r="G78">
        <v>3925.7</v>
      </c>
      <c r="H78">
        <v>3925.7</v>
      </c>
      <c r="I78" s="11"/>
      <c r="J78" s="10"/>
    </row>
    <row r="79" spans="4:10" ht="12.75">
      <c r="D79" s="13" t="s">
        <v>91</v>
      </c>
      <c r="E79">
        <v>1500</v>
      </c>
      <c r="F79">
        <v>1500</v>
      </c>
      <c r="I79" s="11"/>
      <c r="J79" s="10"/>
    </row>
    <row r="80" spans="4:10" ht="24">
      <c r="D80" s="13" t="s">
        <v>93</v>
      </c>
      <c r="E80">
        <f>E70+E78+E79</f>
        <v>285237.7</v>
      </c>
      <c r="F80">
        <f>F70+F78+F79</f>
        <v>91325.8</v>
      </c>
      <c r="G80">
        <f>G70+G78</f>
        <v>95731</v>
      </c>
      <c r="H80">
        <f>H70+H78</f>
        <v>98180.90000000001</v>
      </c>
      <c r="I80" s="11"/>
      <c r="J80" s="10"/>
    </row>
    <row r="81" spans="9:10" ht="12.75">
      <c r="I81" s="11"/>
      <c r="J81" s="10"/>
    </row>
    <row r="82" spans="9:10" ht="12.75">
      <c r="I82" s="11"/>
      <c r="J82" s="10"/>
    </row>
    <row r="83" spans="9:10" ht="12.75">
      <c r="I83" s="11"/>
      <c r="J83" s="10"/>
    </row>
    <row r="84" spans="9:10" ht="12.75">
      <c r="I84" s="11"/>
      <c r="J84" s="10"/>
    </row>
    <row r="85" spans="9:10" ht="12.75">
      <c r="I85" s="11"/>
      <c r="J85" s="10"/>
    </row>
    <row r="86" spans="9:10" ht="12.75">
      <c r="I86" s="11"/>
      <c r="J86" s="11"/>
    </row>
    <row r="87" spans="9:10" ht="12.75">
      <c r="I87" s="11"/>
      <c r="J87" s="11"/>
    </row>
    <row r="88" spans="9:10" ht="12.75">
      <c r="I88" s="11"/>
      <c r="J88" s="11"/>
    </row>
    <row r="89" spans="9:10" ht="12.75">
      <c r="I89" s="11"/>
      <c r="J89" s="11"/>
    </row>
    <row r="90" spans="9:10" ht="12.75">
      <c r="I90" s="11"/>
      <c r="J90" s="11"/>
    </row>
    <row r="91" spans="9:10" ht="12.75">
      <c r="I91" s="11"/>
      <c r="J91" s="11"/>
    </row>
    <row r="92" spans="9:10" ht="12.75">
      <c r="I92" s="11"/>
      <c r="J92" s="11"/>
    </row>
    <row r="93" spans="9:10" ht="12.75">
      <c r="I93" s="11"/>
      <c r="J93" s="11"/>
    </row>
    <row r="94" spans="9:10" ht="12.75">
      <c r="I94" s="11"/>
      <c r="J94" s="11"/>
    </row>
    <row r="95" spans="9:10" ht="12.75">
      <c r="I95" s="11"/>
      <c r="J95" s="11"/>
    </row>
    <row r="96" spans="9:10" ht="12.75">
      <c r="I96" s="11"/>
      <c r="J96" s="11"/>
    </row>
    <row r="97" spans="9:10" ht="12.75">
      <c r="I97" s="11"/>
      <c r="J97" s="11"/>
    </row>
    <row r="98" spans="9:10" ht="12.75">
      <c r="I98" s="11"/>
      <c r="J98" s="11"/>
    </row>
    <row r="99" spans="9:10" ht="12.75">
      <c r="I99" s="11"/>
      <c r="J99" s="11"/>
    </row>
  </sheetData>
  <sheetProtection/>
  <mergeCells count="1">
    <mergeCell ref="D68:H68"/>
  </mergeCells>
  <printOptions/>
  <pageMargins left="0.48" right="0.33" top="0.26" bottom="0.17" header="0.2" footer="0.17"/>
  <pageSetup horizontalDpi="600" verticalDpi="6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"/>
  <sheetViews>
    <sheetView tabSelected="1" view="pageBreakPreview" zoomScale="50" zoomScaleNormal="75" zoomScaleSheetLayoutView="50" zoomScalePageLayoutView="0" workbookViewId="0" topLeftCell="A265">
      <selection activeCell="D12" sqref="D12"/>
    </sheetView>
  </sheetViews>
  <sheetFormatPr defaultColWidth="9.00390625" defaultRowHeight="12.75"/>
  <cols>
    <col min="1" max="1" width="13.125" style="0" bestFit="1" customWidth="1"/>
    <col min="2" max="2" width="53.625" style="0" customWidth="1"/>
    <col min="3" max="3" width="38.25390625" style="0" customWidth="1"/>
    <col min="4" max="4" width="20.375" style="0" customWidth="1"/>
    <col min="5" max="5" width="12.875" style="0" customWidth="1"/>
    <col min="6" max="6" width="30.75390625" style="0" customWidth="1"/>
    <col min="7" max="7" width="15.375" style="0" customWidth="1"/>
    <col min="8" max="8" width="15.00390625" style="0" customWidth="1"/>
    <col min="9" max="9" width="15.875" style="0" customWidth="1"/>
    <col min="10" max="10" width="16.375" style="0" customWidth="1"/>
    <col min="11" max="11" width="17.75390625" style="0" customWidth="1"/>
    <col min="12" max="12" width="24.125" style="0" customWidth="1"/>
    <col min="14" max="14" width="14.625" style="0" customWidth="1"/>
    <col min="15" max="15" width="17.00390625" style="0" customWidth="1"/>
  </cols>
  <sheetData>
    <row r="1" spans="1:18" ht="27">
      <c r="A1" s="30"/>
      <c r="B1" s="32"/>
      <c r="C1" s="32"/>
      <c r="D1" s="32"/>
      <c r="E1" s="32"/>
      <c r="F1" s="32"/>
      <c r="G1" s="107" t="s">
        <v>235</v>
      </c>
      <c r="H1" s="107"/>
      <c r="I1" s="107"/>
      <c r="J1" s="107"/>
      <c r="K1" s="107"/>
      <c r="L1" s="107"/>
      <c r="M1" s="32"/>
      <c r="N1" s="32"/>
      <c r="O1" s="32"/>
      <c r="P1" s="32"/>
      <c r="Q1" s="32"/>
      <c r="R1" s="32"/>
    </row>
    <row r="2" spans="1:18" ht="27" customHeight="1">
      <c r="A2" s="30"/>
      <c r="B2" s="32"/>
      <c r="C2" s="32"/>
      <c r="D2" s="32"/>
      <c r="E2" s="32"/>
      <c r="F2" s="32"/>
      <c r="G2" s="107" t="s">
        <v>188</v>
      </c>
      <c r="H2" s="107"/>
      <c r="I2" s="107"/>
      <c r="J2" s="107"/>
      <c r="K2" s="107"/>
      <c r="L2" s="107"/>
      <c r="M2" s="32"/>
      <c r="N2" s="32"/>
      <c r="O2" s="32"/>
      <c r="P2" s="32"/>
      <c r="Q2" s="32"/>
      <c r="R2" s="32"/>
    </row>
    <row r="3" spans="1:18" ht="27" customHeight="1">
      <c r="A3" s="30"/>
      <c r="B3" s="32"/>
      <c r="C3" s="32"/>
      <c r="D3" s="32"/>
      <c r="E3" s="32"/>
      <c r="F3" s="32"/>
      <c r="G3" s="107" t="s">
        <v>236</v>
      </c>
      <c r="H3" s="107"/>
      <c r="I3" s="107"/>
      <c r="J3" s="107"/>
      <c r="K3" s="107"/>
      <c r="L3" s="107"/>
      <c r="M3" s="32"/>
      <c r="N3" s="32"/>
      <c r="O3" s="32"/>
      <c r="P3" s="32"/>
      <c r="Q3" s="32"/>
      <c r="R3" s="32"/>
    </row>
    <row r="4" spans="1:18" ht="27">
      <c r="A4" s="30"/>
      <c r="B4" s="32"/>
      <c r="C4" s="32"/>
      <c r="D4" s="32"/>
      <c r="E4" s="32"/>
      <c r="F4" s="32"/>
      <c r="G4" s="107" t="s">
        <v>237</v>
      </c>
      <c r="H4" s="107"/>
      <c r="I4" s="107"/>
      <c r="J4" s="107"/>
      <c r="K4" s="107"/>
      <c r="L4" s="107"/>
      <c r="M4" s="32"/>
      <c r="N4" s="32"/>
      <c r="O4" s="32"/>
      <c r="P4" s="32"/>
      <c r="Q4" s="32"/>
      <c r="R4" s="32"/>
    </row>
    <row r="5" spans="1:18" ht="1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0"/>
      <c r="M5" s="32"/>
      <c r="N5" s="32"/>
      <c r="O5" s="32"/>
      <c r="P5" s="32"/>
      <c r="Q5" s="32"/>
      <c r="R5" s="32"/>
    </row>
    <row r="6" spans="1:11" ht="9" customHeight="1">
      <c r="A6" s="33"/>
      <c r="B6" s="32"/>
      <c r="C6" s="32"/>
      <c r="D6" s="32"/>
      <c r="E6" s="32"/>
      <c r="F6" s="32"/>
      <c r="G6" s="32"/>
      <c r="H6" s="32"/>
      <c r="I6" s="32"/>
      <c r="J6" s="32"/>
      <c r="K6" s="24"/>
    </row>
    <row r="7" spans="1:11" ht="28.5" customHeight="1">
      <c r="A7" s="33"/>
      <c r="B7" s="32"/>
      <c r="C7" s="104"/>
      <c r="D7" s="102" t="s">
        <v>177</v>
      </c>
      <c r="E7" s="102"/>
      <c r="F7" s="102"/>
      <c r="G7" s="32"/>
      <c r="H7" s="32"/>
      <c r="I7" s="32"/>
      <c r="J7" s="32"/>
      <c r="K7" s="24"/>
    </row>
    <row r="8" spans="1:11" ht="16.5" customHeight="1" hidden="1">
      <c r="A8" s="33" t="s">
        <v>103</v>
      </c>
      <c r="B8" s="32"/>
      <c r="C8" s="32"/>
      <c r="D8" s="32"/>
      <c r="E8" s="32"/>
      <c r="F8" s="32"/>
      <c r="G8" s="32"/>
      <c r="H8" s="32"/>
      <c r="I8" s="32"/>
      <c r="J8" s="32"/>
      <c r="K8" s="24"/>
    </row>
    <row r="9" spans="1:11" ht="15.75" thickBot="1">
      <c r="A9" s="33"/>
      <c r="B9" s="32"/>
      <c r="C9" s="32"/>
      <c r="D9" s="32"/>
      <c r="E9" s="32"/>
      <c r="F9" s="32"/>
      <c r="G9" s="32"/>
      <c r="H9" s="32"/>
      <c r="I9" s="32"/>
      <c r="J9" s="32"/>
      <c r="K9" s="24"/>
    </row>
    <row r="10" spans="1:12" ht="15.75" thickBot="1">
      <c r="A10" s="58"/>
      <c r="B10" s="34"/>
      <c r="C10" s="34"/>
      <c r="D10" s="34"/>
      <c r="E10" s="34"/>
      <c r="F10" s="34"/>
      <c r="G10" s="70" t="s">
        <v>231</v>
      </c>
      <c r="H10" s="83"/>
      <c r="I10" s="83"/>
      <c r="J10" s="83"/>
      <c r="K10" s="84"/>
      <c r="L10" s="19"/>
    </row>
    <row r="11" spans="1:12" ht="15.75" thickBot="1">
      <c r="A11" s="59"/>
      <c r="B11" s="61"/>
      <c r="C11" s="61"/>
      <c r="D11" s="61"/>
      <c r="E11" s="61"/>
      <c r="F11" s="41"/>
      <c r="G11" s="71" t="s">
        <v>6</v>
      </c>
      <c r="H11" s="70" t="s">
        <v>108</v>
      </c>
      <c r="I11" s="35"/>
      <c r="J11" s="35"/>
      <c r="K11" s="78"/>
      <c r="L11" s="79"/>
    </row>
    <row r="12" spans="1:12" ht="111" customHeight="1" thickBot="1">
      <c r="A12" s="60" t="s">
        <v>239</v>
      </c>
      <c r="B12" s="143" t="s">
        <v>224</v>
      </c>
      <c r="C12" s="60" t="s">
        <v>106</v>
      </c>
      <c r="D12" s="60" t="s">
        <v>107</v>
      </c>
      <c r="E12" s="60" t="s">
        <v>252</v>
      </c>
      <c r="F12" s="138" t="s">
        <v>104</v>
      </c>
      <c r="G12" s="63"/>
      <c r="H12" s="29" t="s">
        <v>7</v>
      </c>
      <c r="I12" s="29" t="s">
        <v>8</v>
      </c>
      <c r="J12" s="77" t="s">
        <v>9</v>
      </c>
      <c r="K12" s="77" t="s">
        <v>117</v>
      </c>
      <c r="L12" s="138" t="s">
        <v>118</v>
      </c>
    </row>
    <row r="13" spans="1:12" ht="81" customHeight="1" hidden="1" thickBot="1">
      <c r="A13" s="37"/>
      <c r="B13" s="139"/>
      <c r="C13" s="40"/>
      <c r="D13" s="38"/>
      <c r="E13" s="39"/>
      <c r="F13" s="139"/>
      <c r="G13" s="40"/>
      <c r="H13" s="36"/>
      <c r="I13" s="40"/>
      <c r="J13" s="38"/>
      <c r="K13" s="80"/>
      <c r="L13" s="139"/>
    </row>
    <row r="14" spans="1:12" ht="0.75" customHeight="1" hidden="1" thickBot="1">
      <c r="A14" s="61"/>
      <c r="B14" s="71"/>
      <c r="C14" s="71"/>
      <c r="D14" s="71"/>
      <c r="E14" s="71"/>
      <c r="F14" s="71"/>
      <c r="G14" s="71"/>
      <c r="H14" s="41"/>
      <c r="I14" s="71"/>
      <c r="J14" s="71">
        <v>10</v>
      </c>
      <c r="K14" s="72"/>
      <c r="L14" s="89"/>
    </row>
    <row r="15" spans="1:12" ht="15.75" thickBot="1">
      <c r="A15" s="73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54">
        <v>7</v>
      </c>
      <c r="H15" s="54">
        <v>8</v>
      </c>
      <c r="I15" s="43">
        <v>9</v>
      </c>
      <c r="J15" s="42">
        <v>10</v>
      </c>
      <c r="K15" s="74">
        <v>11</v>
      </c>
      <c r="L15" s="74">
        <v>12</v>
      </c>
    </row>
    <row r="16" spans="1:12" ht="27" customHeight="1" thickBot="1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90"/>
    </row>
    <row r="17" spans="1:12" ht="0.75" customHeight="1" hidden="1" thickBot="1">
      <c r="A17" s="62">
        <v>1</v>
      </c>
      <c r="B17" s="51" t="s">
        <v>100</v>
      </c>
      <c r="C17" s="51"/>
      <c r="D17" s="51"/>
      <c r="E17" s="123"/>
      <c r="F17" s="52" t="s">
        <v>96</v>
      </c>
      <c r="G17" s="45"/>
      <c r="H17" s="45"/>
      <c r="I17" s="28"/>
      <c r="J17" s="25"/>
      <c r="K17" s="75"/>
      <c r="L17" s="91"/>
    </row>
    <row r="18" spans="1:12" ht="15.75" customHeight="1" hidden="1" thickBot="1">
      <c r="A18" s="62"/>
      <c r="B18" s="51" t="s">
        <v>101</v>
      </c>
      <c r="C18" s="51"/>
      <c r="D18" s="51"/>
      <c r="E18" s="123"/>
      <c r="F18" s="52" t="s">
        <v>97</v>
      </c>
      <c r="G18" s="45"/>
      <c r="H18" s="45"/>
      <c r="I18" s="28"/>
      <c r="J18" s="25"/>
      <c r="K18" s="75"/>
      <c r="L18" s="92"/>
    </row>
    <row r="19" spans="1:12" ht="15.75" customHeight="1" hidden="1" thickBot="1">
      <c r="A19" s="62"/>
      <c r="B19" s="51"/>
      <c r="C19" s="51"/>
      <c r="D19" s="51"/>
      <c r="E19" s="123"/>
      <c r="F19" s="52" t="s">
        <v>98</v>
      </c>
      <c r="G19" s="45"/>
      <c r="H19" s="45"/>
      <c r="I19" s="28"/>
      <c r="J19" s="25"/>
      <c r="K19" s="75"/>
      <c r="L19" s="92"/>
    </row>
    <row r="20" spans="1:12" ht="23.25" customHeight="1" hidden="1" thickBot="1">
      <c r="A20" s="62"/>
      <c r="B20" s="51"/>
      <c r="C20" s="51"/>
      <c r="D20" s="51"/>
      <c r="E20" s="123"/>
      <c r="F20" s="52" t="s">
        <v>99</v>
      </c>
      <c r="G20" s="45"/>
      <c r="H20" s="45"/>
      <c r="I20" s="28"/>
      <c r="J20" s="25"/>
      <c r="K20" s="75"/>
      <c r="L20" s="92"/>
    </row>
    <row r="21" spans="1:12" ht="29.25" customHeight="1" hidden="1" thickBot="1">
      <c r="A21" s="62"/>
      <c r="B21" s="51"/>
      <c r="C21" s="51"/>
      <c r="D21" s="51"/>
      <c r="E21" s="123"/>
      <c r="F21" s="46" t="s">
        <v>102</v>
      </c>
      <c r="G21" s="47"/>
      <c r="H21" s="47"/>
      <c r="I21" s="29"/>
      <c r="J21" s="26"/>
      <c r="K21" s="76"/>
      <c r="L21" s="93"/>
    </row>
    <row r="22" spans="1:12" ht="29.25" customHeight="1" hidden="1" thickBo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79"/>
    </row>
    <row r="23" spans="1:12" ht="29.25" customHeight="1" thickBot="1">
      <c r="A23" s="108">
        <v>1</v>
      </c>
      <c r="B23" s="120" t="s">
        <v>226</v>
      </c>
      <c r="C23" s="114" t="s">
        <v>189</v>
      </c>
      <c r="D23" s="117" t="s">
        <v>243</v>
      </c>
      <c r="E23" s="131" t="s">
        <v>120</v>
      </c>
      <c r="F23" s="81" t="s">
        <v>6</v>
      </c>
      <c r="G23" s="82">
        <f aca="true" t="shared" si="0" ref="G23:L23">G24+G25+G26+G27</f>
        <v>282440.8</v>
      </c>
      <c r="H23" s="82">
        <f t="shared" si="0"/>
        <v>31202.4</v>
      </c>
      <c r="I23" s="82">
        <f t="shared" si="0"/>
        <v>102833.7</v>
      </c>
      <c r="J23" s="82">
        <f t="shared" si="0"/>
        <v>114847.70000000001</v>
      </c>
      <c r="K23" s="82">
        <f t="shared" si="0"/>
        <v>22998</v>
      </c>
      <c r="L23" s="82">
        <f t="shared" si="0"/>
        <v>10559</v>
      </c>
    </row>
    <row r="24" spans="1:12" ht="26.25" customHeight="1" thickBot="1">
      <c r="A24" s="109"/>
      <c r="B24" s="121"/>
      <c r="C24" s="115"/>
      <c r="D24" s="118"/>
      <c r="E24" s="123"/>
      <c r="F24" s="49" t="s">
        <v>105</v>
      </c>
      <c r="G24" s="64">
        <f>J24+H24+I24+K24+L24</f>
        <v>220361.5</v>
      </c>
      <c r="H24" s="28">
        <v>31202.4</v>
      </c>
      <c r="I24" s="25">
        <v>102833.7</v>
      </c>
      <c r="J24" s="23">
        <f>56769.3+10199+2526.6</f>
        <v>69494.90000000001</v>
      </c>
      <c r="K24" s="66">
        <f>12691.3+1775.5+283.3</f>
        <v>14750.099999999999</v>
      </c>
      <c r="L24" s="100">
        <v>2080.4</v>
      </c>
    </row>
    <row r="25" spans="1:12" ht="18.75" customHeight="1" thickBot="1">
      <c r="A25" s="109"/>
      <c r="B25" s="121"/>
      <c r="C25" s="115"/>
      <c r="D25" s="118"/>
      <c r="E25" s="123"/>
      <c r="F25" s="52" t="s">
        <v>27</v>
      </c>
      <c r="G25" s="64">
        <f>J25+H25+I25+K25+L25</f>
        <v>62079.3</v>
      </c>
      <c r="H25" s="28">
        <v>0</v>
      </c>
      <c r="I25" s="25">
        <v>0</v>
      </c>
      <c r="J25" s="23">
        <v>45352.8</v>
      </c>
      <c r="K25" s="66">
        <v>8247.9</v>
      </c>
      <c r="L25" s="94">
        <v>8478.6</v>
      </c>
    </row>
    <row r="26" spans="1:12" ht="26.25" customHeight="1" thickBot="1">
      <c r="A26" s="109"/>
      <c r="B26" s="121"/>
      <c r="C26" s="115"/>
      <c r="D26" s="118"/>
      <c r="E26" s="123"/>
      <c r="F26" s="57" t="s">
        <v>25</v>
      </c>
      <c r="G26" s="64">
        <f>J26+H26+I26+K26+L26</f>
        <v>0</v>
      </c>
      <c r="H26" s="28">
        <v>0</v>
      </c>
      <c r="I26" s="25">
        <v>0</v>
      </c>
      <c r="J26" s="23">
        <v>0</v>
      </c>
      <c r="K26" s="66">
        <v>0</v>
      </c>
      <c r="L26" s="101">
        <v>0</v>
      </c>
    </row>
    <row r="27" spans="1:12" ht="18.75" customHeight="1" thickBot="1">
      <c r="A27" s="110"/>
      <c r="B27" s="122"/>
      <c r="C27" s="116"/>
      <c r="D27" s="119"/>
      <c r="E27" s="124"/>
      <c r="F27" s="50" t="s">
        <v>119</v>
      </c>
      <c r="G27" s="64">
        <f>J27+H27+I27+K27+L27</f>
        <v>0</v>
      </c>
      <c r="H27" s="28">
        <v>0</v>
      </c>
      <c r="I27" s="25">
        <v>0</v>
      </c>
      <c r="J27" s="23">
        <v>0</v>
      </c>
      <c r="K27" s="66">
        <v>0</v>
      </c>
      <c r="L27" s="101">
        <v>0</v>
      </c>
    </row>
    <row r="28" spans="1:12" ht="18" customHeight="1" thickBot="1">
      <c r="A28" s="108">
        <v>2</v>
      </c>
      <c r="B28" s="120" t="s">
        <v>121</v>
      </c>
      <c r="C28" s="114" t="s">
        <v>190</v>
      </c>
      <c r="D28" s="117" t="s">
        <v>244</v>
      </c>
      <c r="E28" s="131" t="s">
        <v>120</v>
      </c>
      <c r="F28" s="44" t="s">
        <v>6</v>
      </c>
      <c r="G28" s="64">
        <f>J28+H28+I28+K28+L28</f>
        <v>4096.1</v>
      </c>
      <c r="H28" s="64">
        <f aca="true" t="shared" si="1" ref="H28:L30">H33+H43+H63+H83</f>
        <v>634.5999999999999</v>
      </c>
      <c r="I28" s="64">
        <f t="shared" si="1"/>
        <v>696.6</v>
      </c>
      <c r="J28" s="64">
        <f t="shared" si="1"/>
        <v>797.8</v>
      </c>
      <c r="K28" s="64">
        <f t="shared" si="1"/>
        <v>976.9</v>
      </c>
      <c r="L28" s="64">
        <f t="shared" si="1"/>
        <v>990.2</v>
      </c>
    </row>
    <row r="29" spans="1:12" ht="15.75" thickBot="1">
      <c r="A29" s="109"/>
      <c r="B29" s="121"/>
      <c r="C29" s="115"/>
      <c r="D29" s="118"/>
      <c r="E29" s="123"/>
      <c r="F29" s="67" t="s">
        <v>105</v>
      </c>
      <c r="G29" s="64">
        <f aca="true" t="shared" si="2" ref="G29:G92">J29+H29+I29+K29+L29</f>
        <v>1993.5</v>
      </c>
      <c r="H29" s="64">
        <f t="shared" si="1"/>
        <v>387.09999999999997</v>
      </c>
      <c r="I29" s="64">
        <f t="shared" si="1"/>
        <v>559.5</v>
      </c>
      <c r="J29" s="64">
        <f t="shared" si="1"/>
        <v>399.5</v>
      </c>
      <c r="K29" s="64">
        <f t="shared" si="1"/>
        <v>323.7</v>
      </c>
      <c r="L29" s="64">
        <f t="shared" si="1"/>
        <v>323.7</v>
      </c>
    </row>
    <row r="30" spans="1:12" ht="19.5" customHeight="1" thickBot="1">
      <c r="A30" s="109"/>
      <c r="B30" s="121"/>
      <c r="C30" s="115"/>
      <c r="D30" s="118"/>
      <c r="E30" s="123"/>
      <c r="F30" s="44" t="s">
        <v>27</v>
      </c>
      <c r="G30" s="64">
        <f t="shared" si="2"/>
        <v>721.7</v>
      </c>
      <c r="H30" s="64">
        <f t="shared" si="1"/>
        <v>0</v>
      </c>
      <c r="I30" s="64">
        <f t="shared" si="1"/>
        <v>0</v>
      </c>
      <c r="J30" s="64">
        <f t="shared" si="1"/>
        <v>0</v>
      </c>
      <c r="K30" s="64">
        <f t="shared" si="1"/>
        <v>354.2</v>
      </c>
      <c r="L30" s="64">
        <f t="shared" si="1"/>
        <v>367.5</v>
      </c>
    </row>
    <row r="31" spans="1:12" ht="22.5" customHeight="1" thickBot="1">
      <c r="A31" s="109"/>
      <c r="B31" s="121"/>
      <c r="C31" s="115"/>
      <c r="D31" s="118"/>
      <c r="E31" s="123"/>
      <c r="F31" s="46" t="s">
        <v>25</v>
      </c>
      <c r="G31" s="64">
        <f t="shared" si="2"/>
        <v>0</v>
      </c>
      <c r="H31" s="64">
        <f aca="true" t="shared" si="3" ref="H31:L32">H36+H46+H66+H86</f>
        <v>0</v>
      </c>
      <c r="I31" s="64">
        <f t="shared" si="3"/>
        <v>0</v>
      </c>
      <c r="J31" s="64">
        <f t="shared" si="3"/>
        <v>0</v>
      </c>
      <c r="K31" s="64">
        <f t="shared" si="3"/>
        <v>0</v>
      </c>
      <c r="L31" s="64">
        <f t="shared" si="3"/>
        <v>0</v>
      </c>
    </row>
    <row r="32" spans="1:12" ht="19.5" customHeight="1" thickBot="1">
      <c r="A32" s="110"/>
      <c r="B32" s="122"/>
      <c r="C32" s="116"/>
      <c r="D32" s="119"/>
      <c r="E32" s="124"/>
      <c r="F32" s="68" t="s">
        <v>119</v>
      </c>
      <c r="G32" s="64">
        <f t="shared" si="2"/>
        <v>1380.9</v>
      </c>
      <c r="H32" s="64">
        <f t="shared" si="3"/>
        <v>247.5</v>
      </c>
      <c r="I32" s="64">
        <f t="shared" si="3"/>
        <v>137.1</v>
      </c>
      <c r="J32" s="64">
        <f t="shared" si="3"/>
        <v>398.3</v>
      </c>
      <c r="K32" s="64">
        <f t="shared" si="3"/>
        <v>299</v>
      </c>
      <c r="L32" s="64">
        <f t="shared" si="3"/>
        <v>299</v>
      </c>
    </row>
    <row r="33" spans="1:12" ht="15.75" customHeight="1" hidden="1" thickBot="1">
      <c r="A33" s="132" t="s">
        <v>109</v>
      </c>
      <c r="B33" s="135" t="s">
        <v>122</v>
      </c>
      <c r="C33" s="114" t="s">
        <v>191</v>
      </c>
      <c r="D33" s="117" t="s">
        <v>244</v>
      </c>
      <c r="E33" s="131" t="s">
        <v>120</v>
      </c>
      <c r="F33" s="52" t="s">
        <v>6</v>
      </c>
      <c r="G33" s="64">
        <f t="shared" si="2"/>
        <v>443.2</v>
      </c>
      <c r="H33" s="64">
        <f aca="true" t="shared" si="4" ref="H33:L35">H38</f>
        <v>54.4</v>
      </c>
      <c r="I33" s="64">
        <f t="shared" si="4"/>
        <v>54.4</v>
      </c>
      <c r="J33" s="64">
        <f t="shared" si="4"/>
        <v>162</v>
      </c>
      <c r="K33" s="64">
        <f t="shared" si="4"/>
        <v>86.2</v>
      </c>
      <c r="L33" s="64">
        <f t="shared" si="4"/>
        <v>86.2</v>
      </c>
    </row>
    <row r="34" spans="1:12" ht="15.75" thickBot="1">
      <c r="A34" s="133"/>
      <c r="B34" s="136"/>
      <c r="C34" s="115"/>
      <c r="D34" s="118"/>
      <c r="E34" s="123"/>
      <c r="F34" s="49" t="s">
        <v>105</v>
      </c>
      <c r="G34" s="64">
        <f t="shared" si="2"/>
        <v>443.2</v>
      </c>
      <c r="H34" s="64">
        <f t="shared" si="4"/>
        <v>54.4</v>
      </c>
      <c r="I34" s="64">
        <f t="shared" si="4"/>
        <v>54.4</v>
      </c>
      <c r="J34" s="64">
        <f t="shared" si="4"/>
        <v>162</v>
      </c>
      <c r="K34" s="85">
        <f t="shared" si="4"/>
        <v>86.2</v>
      </c>
      <c r="L34" s="85">
        <f t="shared" si="4"/>
        <v>86.2</v>
      </c>
    </row>
    <row r="35" spans="1:12" ht="15.75" thickBot="1">
      <c r="A35" s="133"/>
      <c r="B35" s="136"/>
      <c r="C35" s="115"/>
      <c r="D35" s="118"/>
      <c r="E35" s="123"/>
      <c r="F35" s="52" t="s">
        <v>27</v>
      </c>
      <c r="G35" s="64">
        <f t="shared" si="2"/>
        <v>0</v>
      </c>
      <c r="H35" s="64">
        <f t="shared" si="4"/>
        <v>0</v>
      </c>
      <c r="I35" s="64">
        <f t="shared" si="4"/>
        <v>0</v>
      </c>
      <c r="J35" s="64">
        <f t="shared" si="4"/>
        <v>0</v>
      </c>
      <c r="K35" s="85">
        <f t="shared" si="4"/>
        <v>0</v>
      </c>
      <c r="L35" s="85">
        <f t="shared" si="4"/>
        <v>0</v>
      </c>
    </row>
    <row r="36" spans="1:12" ht="23.25" customHeight="1" thickBot="1">
      <c r="A36" s="133"/>
      <c r="B36" s="136"/>
      <c r="C36" s="115"/>
      <c r="D36" s="118"/>
      <c r="E36" s="123"/>
      <c r="F36" s="57" t="s">
        <v>25</v>
      </c>
      <c r="G36" s="64">
        <f t="shared" si="2"/>
        <v>0</v>
      </c>
      <c r="H36" s="64">
        <f aca="true" t="shared" si="5" ref="H36:L37">H41</f>
        <v>0</v>
      </c>
      <c r="I36" s="64">
        <f t="shared" si="5"/>
        <v>0</v>
      </c>
      <c r="J36" s="64">
        <f t="shared" si="5"/>
        <v>0</v>
      </c>
      <c r="K36" s="85">
        <f t="shared" si="5"/>
        <v>0</v>
      </c>
      <c r="L36" s="85">
        <f t="shared" si="5"/>
        <v>0</v>
      </c>
    </row>
    <row r="37" spans="1:12" ht="15.75" thickBot="1">
      <c r="A37" s="134"/>
      <c r="B37" s="137"/>
      <c r="C37" s="116"/>
      <c r="D37" s="119"/>
      <c r="E37" s="124"/>
      <c r="F37" s="50" t="s">
        <v>119</v>
      </c>
      <c r="G37" s="64">
        <f t="shared" si="2"/>
        <v>0</v>
      </c>
      <c r="H37" s="64">
        <f t="shared" si="5"/>
        <v>0</v>
      </c>
      <c r="I37" s="64">
        <f t="shared" si="5"/>
        <v>0</v>
      </c>
      <c r="J37" s="64">
        <f t="shared" si="5"/>
        <v>0</v>
      </c>
      <c r="K37" s="85">
        <f t="shared" si="5"/>
        <v>0</v>
      </c>
      <c r="L37" s="85">
        <f t="shared" si="5"/>
        <v>0</v>
      </c>
    </row>
    <row r="38" spans="1:12" ht="23.25" customHeight="1" thickBot="1">
      <c r="A38" s="108" t="s">
        <v>111</v>
      </c>
      <c r="B38" s="120" t="s">
        <v>187</v>
      </c>
      <c r="C38" s="114" t="s">
        <v>191</v>
      </c>
      <c r="D38" s="117" t="s">
        <v>244</v>
      </c>
      <c r="E38" s="131" t="s">
        <v>120</v>
      </c>
      <c r="F38" s="44" t="s">
        <v>6</v>
      </c>
      <c r="G38" s="64">
        <f t="shared" si="2"/>
        <v>443.2</v>
      </c>
      <c r="H38" s="64">
        <f>H39+H40+H41+H42</f>
        <v>54.4</v>
      </c>
      <c r="I38" s="64">
        <f>I39+I40+I41+I42</f>
        <v>54.4</v>
      </c>
      <c r="J38" s="64">
        <f>J39+J40+J41+J42</f>
        <v>162</v>
      </c>
      <c r="K38" s="85">
        <f>K39+K40+K41+K42</f>
        <v>86.2</v>
      </c>
      <c r="L38" s="85">
        <f>L39+L40+L41+L42</f>
        <v>86.2</v>
      </c>
    </row>
    <row r="39" spans="1:12" ht="23.25" customHeight="1" thickBot="1">
      <c r="A39" s="109"/>
      <c r="B39" s="121"/>
      <c r="C39" s="115"/>
      <c r="D39" s="118"/>
      <c r="E39" s="123"/>
      <c r="F39" s="67" t="s">
        <v>105</v>
      </c>
      <c r="G39" s="64">
        <f t="shared" si="2"/>
        <v>443.2</v>
      </c>
      <c r="H39" s="28">
        <v>54.4</v>
      </c>
      <c r="I39" s="25">
        <v>54.4</v>
      </c>
      <c r="J39" s="23">
        <v>162</v>
      </c>
      <c r="K39" s="86">
        <v>86.2</v>
      </c>
      <c r="L39" s="95">
        <v>86.2</v>
      </c>
    </row>
    <row r="40" spans="1:12" ht="21.75" customHeight="1" thickBot="1">
      <c r="A40" s="109"/>
      <c r="B40" s="121"/>
      <c r="C40" s="115"/>
      <c r="D40" s="118"/>
      <c r="E40" s="123"/>
      <c r="F40" s="44" t="s">
        <v>27</v>
      </c>
      <c r="G40" s="64">
        <f t="shared" si="2"/>
        <v>0</v>
      </c>
      <c r="H40" s="28">
        <v>0</v>
      </c>
      <c r="I40" s="25">
        <v>0</v>
      </c>
      <c r="J40" s="23">
        <v>0</v>
      </c>
      <c r="K40" s="66">
        <v>0</v>
      </c>
      <c r="L40" s="101">
        <v>0</v>
      </c>
    </row>
    <row r="41" spans="1:12" ht="24.75" customHeight="1" thickBot="1">
      <c r="A41" s="109"/>
      <c r="B41" s="121"/>
      <c r="C41" s="115"/>
      <c r="D41" s="118"/>
      <c r="E41" s="123"/>
      <c r="F41" s="46" t="s">
        <v>25</v>
      </c>
      <c r="G41" s="64">
        <f t="shared" si="2"/>
        <v>0</v>
      </c>
      <c r="H41" s="28">
        <v>0</v>
      </c>
      <c r="I41" s="25">
        <v>0</v>
      </c>
      <c r="J41" s="23">
        <v>0</v>
      </c>
      <c r="K41" s="66">
        <v>0</v>
      </c>
      <c r="L41" s="101">
        <v>0</v>
      </c>
    </row>
    <row r="42" spans="1:12" ht="18.75" customHeight="1" thickBot="1">
      <c r="A42" s="110"/>
      <c r="B42" s="122"/>
      <c r="C42" s="116"/>
      <c r="D42" s="119"/>
      <c r="E42" s="124"/>
      <c r="F42" s="68" t="s">
        <v>119</v>
      </c>
      <c r="G42" s="64">
        <f t="shared" si="2"/>
        <v>0</v>
      </c>
      <c r="H42" s="28">
        <v>0</v>
      </c>
      <c r="I42" s="25">
        <v>0</v>
      </c>
      <c r="J42" s="23">
        <v>0</v>
      </c>
      <c r="K42" s="66">
        <v>0</v>
      </c>
      <c r="L42" s="101">
        <v>0</v>
      </c>
    </row>
    <row r="43" spans="1:12" ht="19.5" customHeight="1" thickBot="1">
      <c r="A43" s="108" t="s">
        <v>110</v>
      </c>
      <c r="B43" s="120" t="s">
        <v>123</v>
      </c>
      <c r="C43" s="114" t="s">
        <v>192</v>
      </c>
      <c r="D43" s="117" t="s">
        <v>245</v>
      </c>
      <c r="E43" s="131" t="s">
        <v>120</v>
      </c>
      <c r="F43" s="52" t="s">
        <v>6</v>
      </c>
      <c r="G43" s="64">
        <f t="shared" si="2"/>
        <v>1111.4</v>
      </c>
      <c r="H43" s="64">
        <f aca="true" t="shared" si="6" ref="H43:L45">H48+H53+H58</f>
        <v>96.8</v>
      </c>
      <c r="I43" s="64">
        <f t="shared" si="6"/>
        <v>173.5</v>
      </c>
      <c r="J43" s="64">
        <f t="shared" si="6"/>
        <v>39.8</v>
      </c>
      <c r="K43" s="85">
        <f t="shared" si="6"/>
        <v>394</v>
      </c>
      <c r="L43" s="85">
        <f t="shared" si="6"/>
        <v>407.3</v>
      </c>
    </row>
    <row r="44" spans="1:12" ht="23.25" customHeight="1" thickBot="1">
      <c r="A44" s="109"/>
      <c r="B44" s="121"/>
      <c r="C44" s="115"/>
      <c r="D44" s="118"/>
      <c r="E44" s="123"/>
      <c r="F44" s="49" t="s">
        <v>105</v>
      </c>
      <c r="G44" s="64">
        <f t="shared" si="2"/>
        <v>199.7</v>
      </c>
      <c r="H44" s="64">
        <f t="shared" si="6"/>
        <v>96.8</v>
      </c>
      <c r="I44" s="64">
        <f t="shared" si="6"/>
        <v>102.9</v>
      </c>
      <c r="J44" s="64">
        <f t="shared" si="6"/>
        <v>0</v>
      </c>
      <c r="K44" s="85">
        <f t="shared" si="6"/>
        <v>0</v>
      </c>
      <c r="L44" s="85">
        <f t="shared" si="6"/>
        <v>0</v>
      </c>
    </row>
    <row r="45" spans="1:12" ht="15.75" customHeight="1" thickBot="1">
      <c r="A45" s="109"/>
      <c r="B45" s="121"/>
      <c r="C45" s="115"/>
      <c r="D45" s="118"/>
      <c r="E45" s="123"/>
      <c r="F45" s="52" t="s">
        <v>27</v>
      </c>
      <c r="G45" s="64">
        <f t="shared" si="2"/>
        <v>721.7</v>
      </c>
      <c r="H45" s="64">
        <f t="shared" si="6"/>
        <v>0</v>
      </c>
      <c r="I45" s="64">
        <f t="shared" si="6"/>
        <v>0</v>
      </c>
      <c r="J45" s="64">
        <f t="shared" si="6"/>
        <v>0</v>
      </c>
      <c r="K45" s="85">
        <f t="shared" si="6"/>
        <v>354.2</v>
      </c>
      <c r="L45" s="85">
        <f t="shared" si="6"/>
        <v>367.5</v>
      </c>
    </row>
    <row r="46" spans="1:12" ht="25.5" customHeight="1" thickBot="1">
      <c r="A46" s="109"/>
      <c r="B46" s="121"/>
      <c r="C46" s="115"/>
      <c r="D46" s="118"/>
      <c r="E46" s="123"/>
      <c r="F46" s="57" t="s">
        <v>25</v>
      </c>
      <c r="G46" s="64">
        <f t="shared" si="2"/>
        <v>0</v>
      </c>
      <c r="H46" s="64">
        <f aca="true" t="shared" si="7" ref="H46:L47">H51+H56+H61</f>
        <v>0</v>
      </c>
      <c r="I46" s="64">
        <f t="shared" si="7"/>
        <v>0</v>
      </c>
      <c r="J46" s="64">
        <f t="shared" si="7"/>
        <v>0</v>
      </c>
      <c r="K46" s="85">
        <f t="shared" si="7"/>
        <v>0</v>
      </c>
      <c r="L46" s="85">
        <f t="shared" si="7"/>
        <v>0</v>
      </c>
    </row>
    <row r="47" spans="1:12" ht="35.25" customHeight="1" thickBot="1">
      <c r="A47" s="110"/>
      <c r="B47" s="122"/>
      <c r="C47" s="116"/>
      <c r="D47" s="119"/>
      <c r="E47" s="124"/>
      <c r="F47" s="50" t="s">
        <v>119</v>
      </c>
      <c r="G47" s="64">
        <f t="shared" si="2"/>
        <v>190</v>
      </c>
      <c r="H47" s="64">
        <f t="shared" si="7"/>
        <v>0</v>
      </c>
      <c r="I47" s="64">
        <f t="shared" si="7"/>
        <v>70.6</v>
      </c>
      <c r="J47" s="64">
        <f t="shared" si="7"/>
        <v>39.8</v>
      </c>
      <c r="K47" s="85">
        <f t="shared" si="7"/>
        <v>39.8</v>
      </c>
      <c r="L47" s="85">
        <f t="shared" si="7"/>
        <v>39.8</v>
      </c>
    </row>
    <row r="48" spans="1:12" ht="18.75" customHeight="1" hidden="1" thickBot="1">
      <c r="A48" s="108" t="s">
        <v>112</v>
      </c>
      <c r="B48" s="112" t="s">
        <v>124</v>
      </c>
      <c r="C48" s="114" t="s">
        <v>181</v>
      </c>
      <c r="D48" s="117" t="s">
        <v>179</v>
      </c>
      <c r="E48" s="131" t="s">
        <v>120</v>
      </c>
      <c r="F48" s="52" t="s">
        <v>6</v>
      </c>
      <c r="G48" s="64">
        <f t="shared" si="2"/>
        <v>0</v>
      </c>
      <c r="H48" s="64">
        <f>H49+H50+H51+H52</f>
        <v>0</v>
      </c>
      <c r="I48" s="64">
        <f>I49+I50+I51+I52</f>
        <v>0</v>
      </c>
      <c r="J48" s="64">
        <f>J49+J50+J51+J52</f>
        <v>0</v>
      </c>
      <c r="K48" s="85">
        <f>K49+K50+K51+K52</f>
        <v>0</v>
      </c>
      <c r="L48" s="85">
        <f>L49+L50+L51+L52</f>
        <v>0</v>
      </c>
    </row>
    <row r="49" spans="1:12" ht="15.75" customHeight="1" hidden="1" thickBot="1">
      <c r="A49" s="109"/>
      <c r="B49" s="112"/>
      <c r="C49" s="115"/>
      <c r="D49" s="118"/>
      <c r="E49" s="123"/>
      <c r="F49" s="49" t="s">
        <v>105</v>
      </c>
      <c r="G49" s="64">
        <f t="shared" si="2"/>
        <v>0</v>
      </c>
      <c r="H49" s="28"/>
      <c r="I49" s="25"/>
      <c r="J49" s="23"/>
      <c r="K49" s="86"/>
      <c r="L49" s="95"/>
    </row>
    <row r="50" spans="1:12" ht="18" customHeight="1" hidden="1" thickBot="1">
      <c r="A50" s="109"/>
      <c r="B50" s="112"/>
      <c r="C50" s="115"/>
      <c r="D50" s="118"/>
      <c r="E50" s="123"/>
      <c r="F50" s="52" t="s">
        <v>27</v>
      </c>
      <c r="G50" s="64">
        <f t="shared" si="2"/>
        <v>0</v>
      </c>
      <c r="H50" s="28"/>
      <c r="I50" s="25"/>
      <c r="J50" s="23"/>
      <c r="K50" s="86"/>
      <c r="L50" s="96"/>
    </row>
    <row r="51" spans="1:12" ht="15.75" customHeight="1" hidden="1" thickBot="1">
      <c r="A51" s="109"/>
      <c r="B51" s="112"/>
      <c r="C51" s="115"/>
      <c r="D51" s="118"/>
      <c r="E51" s="123"/>
      <c r="F51" s="57" t="s">
        <v>25</v>
      </c>
      <c r="G51" s="64">
        <f t="shared" si="2"/>
        <v>0</v>
      </c>
      <c r="H51" s="28"/>
      <c r="I51" s="25"/>
      <c r="J51" s="23"/>
      <c r="K51" s="86"/>
      <c r="L51" s="95"/>
    </row>
    <row r="52" spans="1:12" ht="18.75" customHeight="1" hidden="1" thickBot="1">
      <c r="A52" s="110"/>
      <c r="B52" s="112"/>
      <c r="C52" s="116"/>
      <c r="D52" s="119"/>
      <c r="E52" s="124"/>
      <c r="F52" s="50" t="s">
        <v>119</v>
      </c>
      <c r="G52" s="64">
        <f t="shared" si="2"/>
        <v>0</v>
      </c>
      <c r="H52" s="28"/>
      <c r="I52" s="25"/>
      <c r="J52" s="23"/>
      <c r="K52" s="86"/>
      <c r="L52" s="95"/>
    </row>
    <row r="53" spans="1:12" ht="19.5" customHeight="1" thickBot="1">
      <c r="A53" s="108" t="s">
        <v>112</v>
      </c>
      <c r="B53" s="111" t="s">
        <v>228</v>
      </c>
      <c r="C53" s="114" t="s">
        <v>191</v>
      </c>
      <c r="D53" s="117" t="s">
        <v>245</v>
      </c>
      <c r="E53" s="131" t="s">
        <v>120</v>
      </c>
      <c r="F53" s="52" t="s">
        <v>6</v>
      </c>
      <c r="G53" s="64">
        <f t="shared" si="2"/>
        <v>190</v>
      </c>
      <c r="H53" s="64">
        <f>H54+H55+H56+H57</f>
        <v>0</v>
      </c>
      <c r="I53" s="64">
        <f>I54+I55+I56+I57</f>
        <v>70.6</v>
      </c>
      <c r="J53" s="64">
        <f>J54+J55+J56+J57</f>
        <v>39.8</v>
      </c>
      <c r="K53" s="85">
        <f>K54+K55+K56+K57</f>
        <v>39.8</v>
      </c>
      <c r="L53" s="85">
        <f>L54+L55+L56+L57</f>
        <v>39.8</v>
      </c>
    </row>
    <row r="54" spans="1:12" ht="18" customHeight="1" thickBot="1">
      <c r="A54" s="109"/>
      <c r="B54" s="112"/>
      <c r="C54" s="115"/>
      <c r="D54" s="118"/>
      <c r="E54" s="123"/>
      <c r="F54" s="49" t="s">
        <v>105</v>
      </c>
      <c r="G54" s="64">
        <f t="shared" si="2"/>
        <v>0</v>
      </c>
      <c r="H54" s="28">
        <v>0</v>
      </c>
      <c r="I54" s="25">
        <v>0</v>
      </c>
      <c r="J54" s="23">
        <v>0</v>
      </c>
      <c r="K54" s="66">
        <v>0</v>
      </c>
      <c r="L54" s="101">
        <v>0</v>
      </c>
    </row>
    <row r="55" spans="1:12" ht="21.75" customHeight="1" thickBot="1">
      <c r="A55" s="109"/>
      <c r="B55" s="112"/>
      <c r="C55" s="115"/>
      <c r="D55" s="118"/>
      <c r="E55" s="123"/>
      <c r="F55" s="52" t="s">
        <v>27</v>
      </c>
      <c r="G55" s="64">
        <f t="shared" si="2"/>
        <v>0</v>
      </c>
      <c r="H55" s="28">
        <v>0</v>
      </c>
      <c r="I55" s="25">
        <v>0</v>
      </c>
      <c r="J55" s="23">
        <v>0</v>
      </c>
      <c r="K55" s="66">
        <v>0</v>
      </c>
      <c r="L55" s="101">
        <v>0</v>
      </c>
    </row>
    <row r="56" spans="1:12" ht="23.25" customHeight="1" thickBot="1">
      <c r="A56" s="109"/>
      <c r="B56" s="112"/>
      <c r="C56" s="115"/>
      <c r="D56" s="118"/>
      <c r="E56" s="123"/>
      <c r="F56" s="57" t="s">
        <v>25</v>
      </c>
      <c r="G56" s="64">
        <f t="shared" si="2"/>
        <v>0</v>
      </c>
      <c r="H56" s="28">
        <v>0</v>
      </c>
      <c r="I56" s="25">
        <v>0</v>
      </c>
      <c r="J56" s="23">
        <v>0</v>
      </c>
      <c r="K56" s="66">
        <v>0</v>
      </c>
      <c r="L56" s="101">
        <v>0</v>
      </c>
    </row>
    <row r="57" spans="1:12" ht="21" customHeight="1" thickBot="1">
      <c r="A57" s="110"/>
      <c r="B57" s="113"/>
      <c r="C57" s="116"/>
      <c r="D57" s="119"/>
      <c r="E57" s="124"/>
      <c r="F57" s="50" t="s">
        <v>119</v>
      </c>
      <c r="G57" s="64">
        <f t="shared" si="2"/>
        <v>190</v>
      </c>
      <c r="H57" s="28">
        <v>0</v>
      </c>
      <c r="I57" s="25">
        <v>70.6</v>
      </c>
      <c r="J57" s="23">
        <v>39.8</v>
      </c>
      <c r="K57" s="86">
        <v>39.8</v>
      </c>
      <c r="L57" s="95">
        <v>39.8</v>
      </c>
    </row>
    <row r="58" spans="1:12" ht="18.75" customHeight="1" thickBot="1">
      <c r="A58" s="108" t="s">
        <v>113</v>
      </c>
      <c r="B58" s="140" t="s">
        <v>127</v>
      </c>
      <c r="C58" s="114" t="s">
        <v>191</v>
      </c>
      <c r="D58" s="117" t="s">
        <v>245</v>
      </c>
      <c r="E58" s="131" t="s">
        <v>128</v>
      </c>
      <c r="F58" s="52" t="s">
        <v>6</v>
      </c>
      <c r="G58" s="64">
        <f t="shared" si="2"/>
        <v>921.4</v>
      </c>
      <c r="H58" s="64">
        <f>H59+H60+H61+H62</f>
        <v>96.8</v>
      </c>
      <c r="I58" s="64">
        <f>I59+I60+I61+I62</f>
        <v>102.9</v>
      </c>
      <c r="J58" s="64">
        <f>J59+J60+J61+J62</f>
        <v>0</v>
      </c>
      <c r="K58" s="85">
        <f>K59+K60+K61+K62</f>
        <v>354.2</v>
      </c>
      <c r="L58" s="85">
        <f>L59+L60+L61+L62</f>
        <v>367.5</v>
      </c>
    </row>
    <row r="59" spans="1:12" ht="18" customHeight="1" thickBot="1">
      <c r="A59" s="109"/>
      <c r="B59" s="141"/>
      <c r="C59" s="115"/>
      <c r="D59" s="118"/>
      <c r="E59" s="123"/>
      <c r="F59" s="49" t="s">
        <v>105</v>
      </c>
      <c r="G59" s="64">
        <f t="shared" si="2"/>
        <v>199.7</v>
      </c>
      <c r="H59" s="28">
        <v>96.8</v>
      </c>
      <c r="I59" s="25">
        <v>102.9</v>
      </c>
      <c r="J59" s="23">
        <v>0</v>
      </c>
      <c r="K59" s="86">
        <v>0</v>
      </c>
      <c r="L59" s="97">
        <v>0</v>
      </c>
    </row>
    <row r="60" spans="1:12" ht="16.5" customHeight="1" thickBot="1">
      <c r="A60" s="109"/>
      <c r="B60" s="141"/>
      <c r="C60" s="115"/>
      <c r="D60" s="118"/>
      <c r="E60" s="123"/>
      <c r="F60" s="52" t="s">
        <v>27</v>
      </c>
      <c r="G60" s="64">
        <f t="shared" si="2"/>
        <v>721.7</v>
      </c>
      <c r="H60" s="28">
        <v>0</v>
      </c>
      <c r="I60" s="25">
        <v>0</v>
      </c>
      <c r="J60" s="23">
        <v>0</v>
      </c>
      <c r="K60" s="86">
        <v>354.2</v>
      </c>
      <c r="L60" s="96">
        <v>367.5</v>
      </c>
    </row>
    <row r="61" spans="1:12" ht="19.5" customHeight="1" thickBot="1">
      <c r="A61" s="109"/>
      <c r="B61" s="141"/>
      <c r="C61" s="115"/>
      <c r="D61" s="118"/>
      <c r="E61" s="123"/>
      <c r="F61" s="57" t="s">
        <v>25</v>
      </c>
      <c r="G61" s="64">
        <f t="shared" si="2"/>
        <v>0</v>
      </c>
      <c r="H61" s="28">
        <v>0</v>
      </c>
      <c r="I61" s="25">
        <v>0</v>
      </c>
      <c r="J61" s="23">
        <v>0</v>
      </c>
      <c r="K61" s="66">
        <v>0</v>
      </c>
      <c r="L61" s="101">
        <v>0</v>
      </c>
    </row>
    <row r="62" spans="1:12" ht="20.25" customHeight="1" thickBot="1">
      <c r="A62" s="110"/>
      <c r="B62" s="142"/>
      <c r="C62" s="116"/>
      <c r="D62" s="119"/>
      <c r="E62" s="124"/>
      <c r="F62" s="50" t="s">
        <v>119</v>
      </c>
      <c r="G62" s="64">
        <f t="shared" si="2"/>
        <v>0</v>
      </c>
      <c r="H62" s="28">
        <v>0</v>
      </c>
      <c r="I62" s="25">
        <v>0</v>
      </c>
      <c r="J62" s="23">
        <v>0</v>
      </c>
      <c r="K62" s="66">
        <v>0</v>
      </c>
      <c r="L62" s="101">
        <v>0</v>
      </c>
    </row>
    <row r="63" spans="1:12" ht="18.75" customHeight="1" thickBot="1">
      <c r="A63" s="108" t="s">
        <v>129</v>
      </c>
      <c r="B63" s="140" t="s">
        <v>130</v>
      </c>
      <c r="C63" s="114" t="s">
        <v>193</v>
      </c>
      <c r="D63" s="117" t="s">
        <v>243</v>
      </c>
      <c r="E63" s="131" t="s">
        <v>120</v>
      </c>
      <c r="F63" s="52" t="s">
        <v>6</v>
      </c>
      <c r="G63" s="64">
        <f t="shared" si="2"/>
        <v>1322.8000000000002</v>
      </c>
      <c r="H63" s="64">
        <f aca="true" t="shared" si="8" ref="H63:L65">H68+H73+H78</f>
        <v>309.2</v>
      </c>
      <c r="I63" s="64">
        <f t="shared" si="8"/>
        <v>136.7</v>
      </c>
      <c r="J63" s="64">
        <f t="shared" si="8"/>
        <v>358.5</v>
      </c>
      <c r="K63" s="85">
        <f t="shared" si="8"/>
        <v>259.2</v>
      </c>
      <c r="L63" s="85">
        <f t="shared" si="8"/>
        <v>259.2</v>
      </c>
    </row>
    <row r="64" spans="1:12" ht="15.75" thickBot="1">
      <c r="A64" s="109"/>
      <c r="B64" s="141"/>
      <c r="C64" s="115"/>
      <c r="D64" s="118"/>
      <c r="E64" s="123"/>
      <c r="F64" s="49" t="s">
        <v>105</v>
      </c>
      <c r="G64" s="64">
        <f t="shared" si="2"/>
        <v>131.9</v>
      </c>
      <c r="H64" s="64">
        <f t="shared" si="8"/>
        <v>61.7</v>
      </c>
      <c r="I64" s="64">
        <f t="shared" si="8"/>
        <v>70.2</v>
      </c>
      <c r="J64" s="64">
        <f t="shared" si="8"/>
        <v>0</v>
      </c>
      <c r="K64" s="85">
        <f t="shared" si="8"/>
        <v>0</v>
      </c>
      <c r="L64" s="85">
        <f t="shared" si="8"/>
        <v>0</v>
      </c>
    </row>
    <row r="65" spans="1:12" ht="15.75" thickBot="1">
      <c r="A65" s="109"/>
      <c r="B65" s="141"/>
      <c r="C65" s="115"/>
      <c r="D65" s="118"/>
      <c r="E65" s="123"/>
      <c r="F65" s="52" t="s">
        <v>27</v>
      </c>
      <c r="G65" s="64">
        <f t="shared" si="2"/>
        <v>0</v>
      </c>
      <c r="H65" s="64">
        <f t="shared" si="8"/>
        <v>0</v>
      </c>
      <c r="I65" s="64">
        <f t="shared" si="8"/>
        <v>0</v>
      </c>
      <c r="J65" s="64">
        <f t="shared" si="8"/>
        <v>0</v>
      </c>
      <c r="K65" s="85">
        <f t="shared" si="8"/>
        <v>0</v>
      </c>
      <c r="L65" s="85">
        <f t="shared" si="8"/>
        <v>0</v>
      </c>
    </row>
    <row r="66" spans="1:12" ht="15.75" thickBot="1">
      <c r="A66" s="109"/>
      <c r="B66" s="141"/>
      <c r="C66" s="115"/>
      <c r="D66" s="118"/>
      <c r="E66" s="123"/>
      <c r="F66" s="57" t="s">
        <v>25</v>
      </c>
      <c r="G66" s="64">
        <f t="shared" si="2"/>
        <v>0</v>
      </c>
      <c r="H66" s="64">
        <f aca="true" t="shared" si="9" ref="H66:L67">H71+H76+H81</f>
        <v>0</v>
      </c>
      <c r="I66" s="64">
        <f t="shared" si="9"/>
        <v>0</v>
      </c>
      <c r="J66" s="64">
        <f t="shared" si="9"/>
        <v>0</v>
      </c>
      <c r="K66" s="85">
        <f t="shared" si="9"/>
        <v>0</v>
      </c>
      <c r="L66" s="85">
        <f t="shared" si="9"/>
        <v>0</v>
      </c>
    </row>
    <row r="67" spans="1:12" ht="16.5" customHeight="1" thickBot="1">
      <c r="A67" s="110"/>
      <c r="B67" s="142"/>
      <c r="C67" s="116"/>
      <c r="D67" s="119"/>
      <c r="E67" s="124"/>
      <c r="F67" s="50" t="s">
        <v>119</v>
      </c>
      <c r="G67" s="64">
        <f t="shared" si="2"/>
        <v>1190.9</v>
      </c>
      <c r="H67" s="64">
        <f t="shared" si="9"/>
        <v>247.5</v>
      </c>
      <c r="I67" s="64">
        <f t="shared" si="9"/>
        <v>66.5</v>
      </c>
      <c r="J67" s="64">
        <f t="shared" si="9"/>
        <v>358.5</v>
      </c>
      <c r="K67" s="85">
        <f t="shared" si="9"/>
        <v>259.2</v>
      </c>
      <c r="L67" s="85">
        <f t="shared" si="9"/>
        <v>259.2</v>
      </c>
    </row>
    <row r="68" spans="1:12" ht="15.75" customHeight="1" hidden="1" thickBot="1">
      <c r="A68" s="108" t="s">
        <v>131</v>
      </c>
      <c r="B68" s="111" t="s">
        <v>132</v>
      </c>
      <c r="C68" s="114" t="s">
        <v>194</v>
      </c>
      <c r="D68" s="117" t="s">
        <v>245</v>
      </c>
      <c r="E68" s="131" t="s">
        <v>120</v>
      </c>
      <c r="F68" s="52" t="s">
        <v>6</v>
      </c>
      <c r="G68" s="64">
        <f t="shared" si="2"/>
        <v>1190.9</v>
      </c>
      <c r="H68" s="64">
        <f>H69+H70+H71+H72</f>
        <v>247.5</v>
      </c>
      <c r="I68" s="64">
        <f>I69+I70+I71+I72</f>
        <v>66.5</v>
      </c>
      <c r="J68" s="64">
        <f>J69+J70+J71+J72</f>
        <v>358.5</v>
      </c>
      <c r="K68" s="85">
        <f>K69+K70+K71+K72</f>
        <v>259.2</v>
      </c>
      <c r="L68" s="85">
        <f>L69+L70+L71+L72</f>
        <v>259.2</v>
      </c>
    </row>
    <row r="69" spans="1:12" ht="15.75" thickBot="1">
      <c r="A69" s="109"/>
      <c r="B69" s="112"/>
      <c r="C69" s="115"/>
      <c r="D69" s="118"/>
      <c r="E69" s="123"/>
      <c r="F69" s="49" t="s">
        <v>105</v>
      </c>
      <c r="G69" s="64">
        <f t="shared" si="2"/>
        <v>0</v>
      </c>
      <c r="H69" s="28">
        <v>0</v>
      </c>
      <c r="I69" s="25">
        <v>0</v>
      </c>
      <c r="J69" s="23">
        <v>0</v>
      </c>
      <c r="K69" s="66">
        <v>0</v>
      </c>
      <c r="L69" s="101">
        <v>0</v>
      </c>
    </row>
    <row r="70" spans="1:12" ht="15.75" thickBot="1">
      <c r="A70" s="109"/>
      <c r="B70" s="112"/>
      <c r="C70" s="115"/>
      <c r="D70" s="118"/>
      <c r="E70" s="123"/>
      <c r="F70" s="52" t="s">
        <v>27</v>
      </c>
      <c r="G70" s="64">
        <f t="shared" si="2"/>
        <v>0</v>
      </c>
      <c r="H70" s="28">
        <v>0</v>
      </c>
      <c r="I70" s="25">
        <v>0</v>
      </c>
      <c r="J70" s="23">
        <v>0</v>
      </c>
      <c r="K70" s="66">
        <v>0</v>
      </c>
      <c r="L70" s="101">
        <v>0</v>
      </c>
    </row>
    <row r="71" spans="1:12" ht="15.75" thickBot="1">
      <c r="A71" s="109"/>
      <c r="B71" s="112"/>
      <c r="C71" s="115"/>
      <c r="D71" s="118"/>
      <c r="E71" s="123"/>
      <c r="F71" s="57" t="s">
        <v>25</v>
      </c>
      <c r="G71" s="64">
        <f t="shared" si="2"/>
        <v>0</v>
      </c>
      <c r="H71" s="28">
        <v>0</v>
      </c>
      <c r="I71" s="25">
        <v>0</v>
      </c>
      <c r="J71" s="23">
        <v>0</v>
      </c>
      <c r="K71" s="66">
        <v>0</v>
      </c>
      <c r="L71" s="101">
        <v>0</v>
      </c>
    </row>
    <row r="72" spans="1:12" ht="19.5" customHeight="1" thickBot="1">
      <c r="A72" s="110"/>
      <c r="B72" s="113"/>
      <c r="C72" s="116"/>
      <c r="D72" s="119"/>
      <c r="E72" s="124"/>
      <c r="F72" s="50" t="s">
        <v>119</v>
      </c>
      <c r="G72" s="64">
        <f t="shared" si="2"/>
        <v>1190.9</v>
      </c>
      <c r="H72" s="28">
        <v>247.5</v>
      </c>
      <c r="I72" s="25">
        <v>66.5</v>
      </c>
      <c r="J72" s="23">
        <v>358.5</v>
      </c>
      <c r="K72" s="86">
        <v>259.2</v>
      </c>
      <c r="L72" s="95">
        <v>259.2</v>
      </c>
    </row>
    <row r="73" spans="1:12" ht="15.75" customHeight="1" thickBot="1">
      <c r="A73" s="108" t="s">
        <v>133</v>
      </c>
      <c r="B73" s="120" t="s">
        <v>195</v>
      </c>
      <c r="C73" s="114" t="s">
        <v>191</v>
      </c>
      <c r="D73" s="117" t="s">
        <v>246</v>
      </c>
      <c r="E73" s="150" t="s">
        <v>128</v>
      </c>
      <c r="F73" s="52" t="s">
        <v>6</v>
      </c>
      <c r="G73" s="64">
        <f t="shared" si="2"/>
        <v>96.9</v>
      </c>
      <c r="H73" s="64">
        <f>H74+H75+H76+H77</f>
        <v>26.7</v>
      </c>
      <c r="I73" s="64">
        <f>I74+I75+I76+I77</f>
        <v>70.2</v>
      </c>
      <c r="J73" s="64">
        <f>J74+J75+J76+J77</f>
        <v>0</v>
      </c>
      <c r="K73" s="85">
        <f>K74+K75+K76+K77</f>
        <v>0</v>
      </c>
      <c r="L73" s="85">
        <f>L74+L75+L76+L77</f>
        <v>0</v>
      </c>
    </row>
    <row r="74" spans="1:12" ht="15.75" thickBot="1">
      <c r="A74" s="109"/>
      <c r="B74" s="121"/>
      <c r="C74" s="115"/>
      <c r="D74" s="118"/>
      <c r="E74" s="151"/>
      <c r="F74" s="49" t="s">
        <v>105</v>
      </c>
      <c r="G74" s="64">
        <f t="shared" si="2"/>
        <v>96.9</v>
      </c>
      <c r="H74" s="28">
        <v>26.7</v>
      </c>
      <c r="I74" s="25">
        <v>70.2</v>
      </c>
      <c r="J74" s="23">
        <v>0</v>
      </c>
      <c r="K74" s="86">
        <v>0</v>
      </c>
      <c r="L74" s="97">
        <v>0</v>
      </c>
    </row>
    <row r="75" spans="1:12" ht="15.75" thickBot="1">
      <c r="A75" s="109"/>
      <c r="B75" s="121"/>
      <c r="C75" s="115"/>
      <c r="D75" s="118"/>
      <c r="E75" s="151"/>
      <c r="F75" s="52" t="s">
        <v>27</v>
      </c>
      <c r="G75" s="64">
        <f t="shared" si="2"/>
        <v>0</v>
      </c>
      <c r="H75" s="28">
        <v>0</v>
      </c>
      <c r="I75" s="25">
        <v>0</v>
      </c>
      <c r="J75" s="23">
        <v>0</v>
      </c>
      <c r="K75" s="66">
        <v>0</v>
      </c>
      <c r="L75" s="101">
        <v>0</v>
      </c>
    </row>
    <row r="76" spans="1:12" ht="15.75" thickBot="1">
      <c r="A76" s="109"/>
      <c r="B76" s="121"/>
      <c r="C76" s="115"/>
      <c r="D76" s="118"/>
      <c r="E76" s="151"/>
      <c r="F76" s="57" t="s">
        <v>25</v>
      </c>
      <c r="G76" s="64">
        <f t="shared" si="2"/>
        <v>0</v>
      </c>
      <c r="H76" s="28">
        <v>0</v>
      </c>
      <c r="I76" s="25">
        <v>0</v>
      </c>
      <c r="J76" s="23">
        <v>0</v>
      </c>
      <c r="K76" s="66">
        <v>0</v>
      </c>
      <c r="L76" s="101">
        <v>0</v>
      </c>
    </row>
    <row r="77" spans="1:12" ht="18" customHeight="1" thickBot="1">
      <c r="A77" s="110"/>
      <c r="B77" s="122"/>
      <c r="C77" s="116"/>
      <c r="D77" s="119"/>
      <c r="E77" s="152"/>
      <c r="F77" s="50" t="s">
        <v>119</v>
      </c>
      <c r="G77" s="64">
        <f t="shared" si="2"/>
        <v>0</v>
      </c>
      <c r="H77" s="28">
        <v>0</v>
      </c>
      <c r="I77" s="25">
        <v>0</v>
      </c>
      <c r="J77" s="23">
        <v>0</v>
      </c>
      <c r="K77" s="66">
        <v>0</v>
      </c>
      <c r="L77" s="101">
        <v>0</v>
      </c>
    </row>
    <row r="78" spans="1:12" ht="15.75" customHeight="1" thickBot="1">
      <c r="A78" s="108" t="s">
        <v>134</v>
      </c>
      <c r="B78" s="111" t="s">
        <v>240</v>
      </c>
      <c r="C78" s="114" t="s">
        <v>191</v>
      </c>
      <c r="D78" s="117" t="s">
        <v>245</v>
      </c>
      <c r="E78" s="153">
        <v>2010</v>
      </c>
      <c r="F78" s="52" t="s">
        <v>6</v>
      </c>
      <c r="G78" s="64">
        <f t="shared" si="2"/>
        <v>35</v>
      </c>
      <c r="H78" s="64">
        <f>H79+H80+H81+H82</f>
        <v>35</v>
      </c>
      <c r="I78" s="64">
        <f>I79+I80+I81+I82</f>
        <v>0</v>
      </c>
      <c r="J78" s="64">
        <f>J79+J80+J81+J82</f>
        <v>0</v>
      </c>
      <c r="K78" s="85">
        <f>K79+K80+K81+K82</f>
        <v>0</v>
      </c>
      <c r="L78" s="85">
        <f>L79+L80+L81+L82</f>
        <v>0</v>
      </c>
    </row>
    <row r="79" spans="1:12" ht="15.75" thickBot="1">
      <c r="A79" s="109"/>
      <c r="B79" s="112"/>
      <c r="C79" s="115"/>
      <c r="D79" s="118"/>
      <c r="E79" s="154"/>
      <c r="F79" s="49" t="s">
        <v>105</v>
      </c>
      <c r="G79" s="64">
        <f t="shared" si="2"/>
        <v>35</v>
      </c>
      <c r="H79" s="28">
        <v>35</v>
      </c>
      <c r="I79" s="25">
        <v>0</v>
      </c>
      <c r="J79" s="23">
        <v>0</v>
      </c>
      <c r="K79" s="86">
        <v>0</v>
      </c>
      <c r="L79" s="97">
        <v>0</v>
      </c>
    </row>
    <row r="80" spans="1:12" ht="15.75" thickBot="1">
      <c r="A80" s="109"/>
      <c r="B80" s="112"/>
      <c r="C80" s="115"/>
      <c r="D80" s="118"/>
      <c r="E80" s="154"/>
      <c r="F80" s="52" t="s">
        <v>27</v>
      </c>
      <c r="G80" s="64">
        <f t="shared" si="2"/>
        <v>0</v>
      </c>
      <c r="H80" s="28">
        <v>0</v>
      </c>
      <c r="I80" s="25">
        <v>0</v>
      </c>
      <c r="J80" s="23">
        <v>0</v>
      </c>
      <c r="K80" s="66">
        <v>0</v>
      </c>
      <c r="L80" s="101">
        <v>0</v>
      </c>
    </row>
    <row r="81" spans="1:12" ht="15.75" thickBot="1">
      <c r="A81" s="109"/>
      <c r="B81" s="112"/>
      <c r="C81" s="115"/>
      <c r="D81" s="118"/>
      <c r="E81" s="154"/>
      <c r="F81" s="57" t="s">
        <v>25</v>
      </c>
      <c r="G81" s="64">
        <f t="shared" si="2"/>
        <v>0</v>
      </c>
      <c r="H81" s="28">
        <v>0</v>
      </c>
      <c r="I81" s="25">
        <v>0</v>
      </c>
      <c r="J81" s="23">
        <v>0</v>
      </c>
      <c r="K81" s="66">
        <v>0</v>
      </c>
      <c r="L81" s="101">
        <v>0</v>
      </c>
    </row>
    <row r="82" spans="1:12" ht="15.75" thickBot="1">
      <c r="A82" s="110"/>
      <c r="B82" s="113"/>
      <c r="C82" s="116"/>
      <c r="D82" s="119"/>
      <c r="E82" s="155"/>
      <c r="F82" s="50" t="s">
        <v>119</v>
      </c>
      <c r="G82" s="64">
        <f t="shared" si="2"/>
        <v>0</v>
      </c>
      <c r="H82" s="28">
        <v>0</v>
      </c>
      <c r="I82" s="25">
        <v>0</v>
      </c>
      <c r="J82" s="23">
        <v>0</v>
      </c>
      <c r="K82" s="66">
        <v>0</v>
      </c>
      <c r="L82" s="101">
        <v>0</v>
      </c>
    </row>
    <row r="83" spans="1:12" ht="21" customHeight="1" thickBot="1">
      <c r="A83" s="108" t="s">
        <v>135</v>
      </c>
      <c r="B83" s="111" t="s">
        <v>137</v>
      </c>
      <c r="C83" s="114" t="s">
        <v>196</v>
      </c>
      <c r="D83" s="117" t="s">
        <v>245</v>
      </c>
      <c r="E83" s="131" t="s">
        <v>120</v>
      </c>
      <c r="F83" s="52" t="s">
        <v>6</v>
      </c>
      <c r="G83" s="64">
        <f t="shared" si="2"/>
        <v>1218.7</v>
      </c>
      <c r="H83" s="64">
        <f aca="true" t="shared" si="10" ref="H83:L85">H88+H93</f>
        <v>174.2</v>
      </c>
      <c r="I83" s="64">
        <f t="shared" si="10"/>
        <v>332</v>
      </c>
      <c r="J83" s="64">
        <f>J88+J93+J98</f>
        <v>237.5</v>
      </c>
      <c r="K83" s="85">
        <f t="shared" si="10"/>
        <v>237.5</v>
      </c>
      <c r="L83" s="85">
        <f t="shared" si="10"/>
        <v>237.5</v>
      </c>
    </row>
    <row r="84" spans="1:12" ht="21.75" customHeight="1" thickBot="1">
      <c r="A84" s="109"/>
      <c r="B84" s="112"/>
      <c r="C84" s="115"/>
      <c r="D84" s="118"/>
      <c r="E84" s="123"/>
      <c r="F84" s="49" t="s">
        <v>105</v>
      </c>
      <c r="G84" s="64">
        <f t="shared" si="2"/>
        <v>1218.7</v>
      </c>
      <c r="H84" s="64">
        <f t="shared" si="10"/>
        <v>174.2</v>
      </c>
      <c r="I84" s="64">
        <f t="shared" si="10"/>
        <v>332</v>
      </c>
      <c r="J84" s="85">
        <f t="shared" si="10"/>
        <v>237.5</v>
      </c>
      <c r="K84" s="85">
        <f t="shared" si="10"/>
        <v>237.5</v>
      </c>
      <c r="L84" s="85">
        <f t="shared" si="10"/>
        <v>237.5</v>
      </c>
    </row>
    <row r="85" spans="1:12" ht="21.75" customHeight="1" thickBot="1">
      <c r="A85" s="109"/>
      <c r="B85" s="112"/>
      <c r="C85" s="115"/>
      <c r="D85" s="118"/>
      <c r="E85" s="123"/>
      <c r="F85" s="52" t="s">
        <v>27</v>
      </c>
      <c r="G85" s="64">
        <f t="shared" si="2"/>
        <v>0</v>
      </c>
      <c r="H85" s="64">
        <f t="shared" si="10"/>
        <v>0</v>
      </c>
      <c r="I85" s="64">
        <f t="shared" si="10"/>
        <v>0</v>
      </c>
      <c r="J85" s="64">
        <f t="shared" si="10"/>
        <v>0</v>
      </c>
      <c r="K85" s="85">
        <f t="shared" si="10"/>
        <v>0</v>
      </c>
      <c r="L85" s="85">
        <f t="shared" si="10"/>
        <v>0</v>
      </c>
    </row>
    <row r="86" spans="1:12" ht="19.5" customHeight="1" thickBot="1">
      <c r="A86" s="109"/>
      <c r="B86" s="112"/>
      <c r="C86" s="115"/>
      <c r="D86" s="118"/>
      <c r="E86" s="123"/>
      <c r="F86" s="57" t="s">
        <v>25</v>
      </c>
      <c r="G86" s="64">
        <f t="shared" si="2"/>
        <v>0</v>
      </c>
      <c r="H86" s="64">
        <f aca="true" t="shared" si="11" ref="H86:L87">H91+H96</f>
        <v>0</v>
      </c>
      <c r="I86" s="64">
        <f t="shared" si="11"/>
        <v>0</v>
      </c>
      <c r="J86" s="64">
        <f t="shared" si="11"/>
        <v>0</v>
      </c>
      <c r="K86" s="85">
        <f t="shared" si="11"/>
        <v>0</v>
      </c>
      <c r="L86" s="85">
        <f t="shared" si="11"/>
        <v>0</v>
      </c>
    </row>
    <row r="87" spans="1:12" ht="18" customHeight="1" thickBot="1">
      <c r="A87" s="110"/>
      <c r="B87" s="113"/>
      <c r="C87" s="116"/>
      <c r="D87" s="119"/>
      <c r="E87" s="124"/>
      <c r="F87" s="50" t="s">
        <v>119</v>
      </c>
      <c r="G87" s="64">
        <f t="shared" si="2"/>
        <v>0</v>
      </c>
      <c r="H87" s="64">
        <f t="shared" si="11"/>
        <v>0</v>
      </c>
      <c r="I87" s="64">
        <f t="shared" si="11"/>
        <v>0</v>
      </c>
      <c r="J87" s="64">
        <f t="shared" si="11"/>
        <v>0</v>
      </c>
      <c r="K87" s="85">
        <f t="shared" si="11"/>
        <v>0</v>
      </c>
      <c r="L87" s="85">
        <f t="shared" si="11"/>
        <v>0</v>
      </c>
    </row>
    <row r="88" spans="1:12" ht="18" customHeight="1" thickBot="1">
      <c r="A88" s="108" t="s">
        <v>136</v>
      </c>
      <c r="B88" s="111" t="s">
        <v>138</v>
      </c>
      <c r="C88" s="114" t="s">
        <v>196</v>
      </c>
      <c r="D88" s="117" t="s">
        <v>245</v>
      </c>
      <c r="E88" s="131" t="s">
        <v>120</v>
      </c>
      <c r="F88" s="52" t="s">
        <v>6</v>
      </c>
      <c r="G88" s="64">
        <f t="shared" si="2"/>
        <v>604.9</v>
      </c>
      <c r="H88" s="64">
        <f>H89+H90+H91+H92</f>
        <v>97.2</v>
      </c>
      <c r="I88" s="64">
        <f>I89+I90+I91+I92</f>
        <v>151.6</v>
      </c>
      <c r="J88" s="64">
        <f>J89+J90+J91+J92</f>
        <v>118.7</v>
      </c>
      <c r="K88" s="85">
        <f>K89+K90+K91+K92</f>
        <v>118.7</v>
      </c>
      <c r="L88" s="85">
        <f>L89+L90+L91+L92</f>
        <v>118.7</v>
      </c>
    </row>
    <row r="89" spans="1:12" ht="21" customHeight="1" thickBot="1">
      <c r="A89" s="109"/>
      <c r="B89" s="112"/>
      <c r="C89" s="115"/>
      <c r="D89" s="118"/>
      <c r="E89" s="123"/>
      <c r="F89" s="49" t="s">
        <v>105</v>
      </c>
      <c r="G89" s="64">
        <f t="shared" si="2"/>
        <v>604.9</v>
      </c>
      <c r="H89" s="28">
        <v>97.2</v>
      </c>
      <c r="I89" s="25">
        <v>151.6</v>
      </c>
      <c r="J89" s="23">
        <v>118.7</v>
      </c>
      <c r="K89" s="86">
        <v>118.7</v>
      </c>
      <c r="L89" s="95">
        <v>118.7</v>
      </c>
    </row>
    <row r="90" spans="1:12" ht="21" customHeight="1" thickBot="1">
      <c r="A90" s="109"/>
      <c r="B90" s="112"/>
      <c r="C90" s="115"/>
      <c r="D90" s="118"/>
      <c r="E90" s="123"/>
      <c r="F90" s="52" t="s">
        <v>27</v>
      </c>
      <c r="G90" s="64">
        <f t="shared" si="2"/>
        <v>0</v>
      </c>
      <c r="H90" s="28">
        <v>0</v>
      </c>
      <c r="I90" s="25">
        <v>0</v>
      </c>
      <c r="J90" s="23">
        <v>0</v>
      </c>
      <c r="K90" s="66">
        <v>0</v>
      </c>
      <c r="L90" s="101">
        <v>0</v>
      </c>
    </row>
    <row r="91" spans="1:12" ht="15.75" thickBot="1">
      <c r="A91" s="109"/>
      <c r="B91" s="112"/>
      <c r="C91" s="115"/>
      <c r="D91" s="118"/>
      <c r="E91" s="123"/>
      <c r="F91" s="57" t="s">
        <v>25</v>
      </c>
      <c r="G91" s="64">
        <f t="shared" si="2"/>
        <v>0</v>
      </c>
      <c r="H91" s="28">
        <v>0</v>
      </c>
      <c r="I91" s="25">
        <v>0</v>
      </c>
      <c r="J91" s="23">
        <v>0</v>
      </c>
      <c r="K91" s="66">
        <v>0</v>
      </c>
      <c r="L91" s="101">
        <v>0</v>
      </c>
    </row>
    <row r="92" spans="1:12" ht="18.75" customHeight="1" thickBot="1">
      <c r="A92" s="110"/>
      <c r="B92" s="113"/>
      <c r="C92" s="116"/>
      <c r="D92" s="119"/>
      <c r="E92" s="124"/>
      <c r="F92" s="50" t="s">
        <v>119</v>
      </c>
      <c r="G92" s="64">
        <f t="shared" si="2"/>
        <v>0</v>
      </c>
      <c r="H92" s="28">
        <v>0</v>
      </c>
      <c r="I92" s="25">
        <v>0</v>
      </c>
      <c r="J92" s="23">
        <v>0</v>
      </c>
      <c r="K92" s="66">
        <v>0</v>
      </c>
      <c r="L92" s="101">
        <v>0</v>
      </c>
    </row>
    <row r="93" spans="1:12" ht="15.75" thickBot="1">
      <c r="A93" s="108" t="s">
        <v>139</v>
      </c>
      <c r="B93" s="120" t="s">
        <v>140</v>
      </c>
      <c r="C93" s="114" t="s">
        <v>196</v>
      </c>
      <c r="D93" s="117" t="s">
        <v>245</v>
      </c>
      <c r="E93" s="131" t="s">
        <v>120</v>
      </c>
      <c r="F93" s="52" t="s">
        <v>6</v>
      </c>
      <c r="G93" s="64">
        <f aca="true" t="shared" si="12" ref="G93:G161">J93+H93+I93+K93+L93</f>
        <v>613.8000000000001</v>
      </c>
      <c r="H93" s="64">
        <f>H94+H95+H96+H97</f>
        <v>77</v>
      </c>
      <c r="I93" s="64">
        <f>I94+I95+I96+I97</f>
        <v>180.4</v>
      </c>
      <c r="J93" s="64">
        <f>J94+J95+J96+J97</f>
        <v>118.8</v>
      </c>
      <c r="K93" s="85">
        <f>K94+K95+K96+K97</f>
        <v>118.8</v>
      </c>
      <c r="L93" s="85">
        <f>L94+L95+L96+L97</f>
        <v>118.8</v>
      </c>
    </row>
    <row r="94" spans="1:12" ht="15.75" thickBot="1">
      <c r="A94" s="109"/>
      <c r="B94" s="121"/>
      <c r="C94" s="115"/>
      <c r="D94" s="118"/>
      <c r="E94" s="123"/>
      <c r="F94" s="49" t="s">
        <v>105</v>
      </c>
      <c r="G94" s="64">
        <f t="shared" si="12"/>
        <v>613.8000000000001</v>
      </c>
      <c r="H94" s="28">
        <v>77</v>
      </c>
      <c r="I94" s="25">
        <v>180.4</v>
      </c>
      <c r="J94" s="23">
        <v>118.8</v>
      </c>
      <c r="K94" s="86">
        <v>118.8</v>
      </c>
      <c r="L94" s="95">
        <v>118.8</v>
      </c>
    </row>
    <row r="95" spans="1:12" ht="15.75" thickBot="1">
      <c r="A95" s="109"/>
      <c r="B95" s="121"/>
      <c r="C95" s="115"/>
      <c r="D95" s="118"/>
      <c r="E95" s="123"/>
      <c r="F95" s="52" t="s">
        <v>27</v>
      </c>
      <c r="G95" s="64">
        <f t="shared" si="12"/>
        <v>0</v>
      </c>
      <c r="H95" s="28">
        <v>0</v>
      </c>
      <c r="I95" s="25">
        <v>0</v>
      </c>
      <c r="J95" s="23">
        <v>0</v>
      </c>
      <c r="K95" s="66">
        <v>0</v>
      </c>
      <c r="L95" s="101">
        <v>0</v>
      </c>
    </row>
    <row r="96" spans="1:12" ht="15.75" thickBot="1">
      <c r="A96" s="109"/>
      <c r="B96" s="121"/>
      <c r="C96" s="115"/>
      <c r="D96" s="118"/>
      <c r="E96" s="123"/>
      <c r="F96" s="57" t="s">
        <v>25</v>
      </c>
      <c r="G96" s="64">
        <f t="shared" si="12"/>
        <v>0</v>
      </c>
      <c r="H96" s="28">
        <v>0</v>
      </c>
      <c r="I96" s="25">
        <v>0</v>
      </c>
      <c r="J96" s="23">
        <v>0</v>
      </c>
      <c r="K96" s="66">
        <v>0</v>
      </c>
      <c r="L96" s="101">
        <v>0</v>
      </c>
    </row>
    <row r="97" spans="1:12" ht="30" customHeight="1" thickBot="1">
      <c r="A97" s="110"/>
      <c r="B97" s="122"/>
      <c r="C97" s="116"/>
      <c r="D97" s="119"/>
      <c r="E97" s="124"/>
      <c r="F97" s="50" t="s">
        <v>119</v>
      </c>
      <c r="G97" s="64">
        <f t="shared" si="12"/>
        <v>0</v>
      </c>
      <c r="H97" s="28">
        <v>0</v>
      </c>
      <c r="I97" s="25">
        <v>0</v>
      </c>
      <c r="J97" s="23">
        <v>0</v>
      </c>
      <c r="K97" s="66">
        <v>0</v>
      </c>
      <c r="L97" s="101">
        <v>0</v>
      </c>
    </row>
    <row r="98" spans="1:12" ht="18" customHeight="1" hidden="1" thickBot="1">
      <c r="A98" s="108" t="s">
        <v>182</v>
      </c>
      <c r="B98" s="120" t="s">
        <v>183</v>
      </c>
      <c r="C98" s="114" t="s">
        <v>191</v>
      </c>
      <c r="D98" s="117" t="s">
        <v>179</v>
      </c>
      <c r="E98" s="131" t="s">
        <v>120</v>
      </c>
      <c r="F98" s="52" t="s">
        <v>6</v>
      </c>
      <c r="G98" s="64">
        <f t="shared" si="12"/>
        <v>0</v>
      </c>
      <c r="H98" s="64">
        <f>H99+H100+H101+H102</f>
        <v>0</v>
      </c>
      <c r="I98" s="64">
        <f>I99+I100+I101+I102</f>
        <v>0</v>
      </c>
      <c r="J98" s="64">
        <f>J99+J100+J101+J102</f>
        <v>0</v>
      </c>
      <c r="K98" s="85">
        <f>K99+K100+K101+K102</f>
        <v>0</v>
      </c>
      <c r="L98" s="85">
        <f>L99+L100+L101+L102</f>
        <v>0</v>
      </c>
    </row>
    <row r="99" spans="1:12" ht="18" customHeight="1" hidden="1" thickBot="1">
      <c r="A99" s="109"/>
      <c r="B99" s="121"/>
      <c r="C99" s="115"/>
      <c r="D99" s="118"/>
      <c r="E99" s="123"/>
      <c r="F99" s="49" t="s">
        <v>105</v>
      </c>
      <c r="G99" s="64">
        <f t="shared" si="12"/>
        <v>0</v>
      </c>
      <c r="H99" s="28"/>
      <c r="I99" s="25"/>
      <c r="J99" s="23"/>
      <c r="K99" s="86"/>
      <c r="L99" s="95"/>
    </row>
    <row r="100" spans="1:12" ht="18" customHeight="1" hidden="1" thickBot="1">
      <c r="A100" s="109"/>
      <c r="B100" s="121"/>
      <c r="C100" s="115"/>
      <c r="D100" s="118"/>
      <c r="E100" s="123"/>
      <c r="F100" s="52" t="s">
        <v>27</v>
      </c>
      <c r="G100" s="64">
        <f t="shared" si="12"/>
        <v>0</v>
      </c>
      <c r="H100" s="28"/>
      <c r="I100" s="25"/>
      <c r="J100" s="23"/>
      <c r="K100" s="86"/>
      <c r="L100" s="96"/>
    </row>
    <row r="101" spans="1:12" ht="18" customHeight="1" hidden="1" thickBot="1">
      <c r="A101" s="109"/>
      <c r="B101" s="121"/>
      <c r="C101" s="115"/>
      <c r="D101" s="118"/>
      <c r="E101" s="123"/>
      <c r="F101" s="57" t="s">
        <v>25</v>
      </c>
      <c r="G101" s="64">
        <f t="shared" si="12"/>
        <v>0</v>
      </c>
      <c r="H101" s="28"/>
      <c r="I101" s="25"/>
      <c r="J101" s="23"/>
      <c r="K101" s="86"/>
      <c r="L101" s="95"/>
    </row>
    <row r="102" spans="1:12" ht="18" customHeight="1" hidden="1" thickBot="1">
      <c r="A102" s="110"/>
      <c r="B102" s="122"/>
      <c r="C102" s="116"/>
      <c r="D102" s="119"/>
      <c r="E102" s="124"/>
      <c r="F102" s="50" t="s">
        <v>119</v>
      </c>
      <c r="G102" s="64">
        <f t="shared" si="12"/>
        <v>0</v>
      </c>
      <c r="H102" s="28"/>
      <c r="I102" s="25"/>
      <c r="J102" s="23"/>
      <c r="K102" s="86"/>
      <c r="L102" s="95"/>
    </row>
    <row r="103" spans="1:12" ht="18" customHeight="1" thickBot="1">
      <c r="A103" s="108" t="s">
        <v>141</v>
      </c>
      <c r="B103" s="120" t="s">
        <v>209</v>
      </c>
      <c r="C103" s="114" t="s">
        <v>229</v>
      </c>
      <c r="D103" s="117" t="s">
        <v>243</v>
      </c>
      <c r="E103" s="131" t="s">
        <v>120</v>
      </c>
      <c r="F103" s="52" t="s">
        <v>6</v>
      </c>
      <c r="G103" s="64">
        <v>0</v>
      </c>
      <c r="H103" s="64">
        <v>0</v>
      </c>
      <c r="I103" s="64">
        <v>0</v>
      </c>
      <c r="J103" s="64">
        <v>0</v>
      </c>
      <c r="K103" s="85">
        <v>0</v>
      </c>
      <c r="L103" s="85">
        <v>0</v>
      </c>
    </row>
    <row r="104" spans="1:12" ht="18" customHeight="1" thickBot="1">
      <c r="A104" s="109"/>
      <c r="B104" s="121"/>
      <c r="C104" s="115"/>
      <c r="D104" s="118"/>
      <c r="E104" s="123"/>
      <c r="F104" s="49" t="s">
        <v>105</v>
      </c>
      <c r="G104" s="64">
        <f>J104+H104+I104+K104+L104</f>
        <v>0</v>
      </c>
      <c r="H104" s="28">
        <v>0</v>
      </c>
      <c r="I104" s="25">
        <v>0</v>
      </c>
      <c r="J104" s="23">
        <v>0</v>
      </c>
      <c r="K104" s="66">
        <v>0</v>
      </c>
      <c r="L104" s="101">
        <v>0</v>
      </c>
    </row>
    <row r="105" spans="1:12" ht="18" customHeight="1" thickBot="1">
      <c r="A105" s="109"/>
      <c r="B105" s="121"/>
      <c r="C105" s="115"/>
      <c r="D105" s="118"/>
      <c r="E105" s="123"/>
      <c r="F105" s="52" t="s">
        <v>27</v>
      </c>
      <c r="G105" s="64">
        <f>J105+H105+I105+K105+L105</f>
        <v>0</v>
      </c>
      <c r="H105" s="28">
        <v>0</v>
      </c>
      <c r="I105" s="25">
        <v>0</v>
      </c>
      <c r="J105" s="23">
        <v>0</v>
      </c>
      <c r="K105" s="66">
        <v>0</v>
      </c>
      <c r="L105" s="101">
        <v>0</v>
      </c>
    </row>
    <row r="106" spans="1:12" ht="18" customHeight="1" thickBot="1">
      <c r="A106" s="109"/>
      <c r="B106" s="121"/>
      <c r="C106" s="115"/>
      <c r="D106" s="118"/>
      <c r="E106" s="123"/>
      <c r="F106" s="57" t="s">
        <v>25</v>
      </c>
      <c r="G106" s="64">
        <f>J106+H106+I106+K106+L106</f>
        <v>0</v>
      </c>
      <c r="H106" s="28">
        <v>0</v>
      </c>
      <c r="I106" s="25">
        <v>0</v>
      </c>
      <c r="J106" s="23">
        <v>0</v>
      </c>
      <c r="K106" s="66">
        <v>0</v>
      </c>
      <c r="L106" s="101">
        <v>0</v>
      </c>
    </row>
    <row r="107" spans="1:12" ht="18" customHeight="1" thickBot="1">
      <c r="A107" s="110"/>
      <c r="B107" s="122"/>
      <c r="C107" s="116"/>
      <c r="D107" s="119"/>
      <c r="E107" s="124"/>
      <c r="F107" s="50" t="s">
        <v>119</v>
      </c>
      <c r="G107" s="64">
        <f>J107+H107+I107+K107+L107</f>
        <v>0</v>
      </c>
      <c r="H107" s="64">
        <v>0</v>
      </c>
      <c r="I107" s="64">
        <v>0</v>
      </c>
      <c r="J107" s="64">
        <v>0</v>
      </c>
      <c r="K107" s="85">
        <v>0</v>
      </c>
      <c r="L107" s="85">
        <v>0</v>
      </c>
    </row>
    <row r="108" spans="1:12" ht="15.75" thickBot="1">
      <c r="A108" s="108" t="s">
        <v>147</v>
      </c>
      <c r="B108" s="111" t="s">
        <v>142</v>
      </c>
      <c r="C108" s="111" t="s">
        <v>197</v>
      </c>
      <c r="D108" s="117" t="s">
        <v>245</v>
      </c>
      <c r="E108" s="131" t="s">
        <v>120</v>
      </c>
      <c r="F108" s="52" t="s">
        <v>6</v>
      </c>
      <c r="G108" s="64">
        <f t="shared" si="12"/>
        <v>1922.5</v>
      </c>
      <c r="H108" s="64">
        <f aca="true" t="shared" si="13" ref="H108:L110">H113+H123</f>
        <v>484.8</v>
      </c>
      <c r="I108" s="64">
        <f t="shared" si="13"/>
        <v>295.1</v>
      </c>
      <c r="J108" s="64">
        <f t="shared" si="13"/>
        <v>453.70000000000005</v>
      </c>
      <c r="K108" s="85">
        <f t="shared" si="13"/>
        <v>262.3</v>
      </c>
      <c r="L108" s="85">
        <f t="shared" si="13"/>
        <v>426.6</v>
      </c>
    </row>
    <row r="109" spans="1:12" ht="15.75" customHeight="1" thickBot="1">
      <c r="A109" s="109"/>
      <c r="B109" s="112"/>
      <c r="C109" s="112"/>
      <c r="D109" s="118"/>
      <c r="E109" s="123"/>
      <c r="F109" s="49" t="s">
        <v>105</v>
      </c>
      <c r="G109" s="64">
        <f t="shared" si="12"/>
        <v>404.70000000000005</v>
      </c>
      <c r="H109" s="64">
        <f t="shared" si="13"/>
        <v>206.7</v>
      </c>
      <c r="I109" s="64">
        <f t="shared" si="13"/>
        <v>44</v>
      </c>
      <c r="J109" s="64">
        <f t="shared" si="13"/>
        <v>69.4</v>
      </c>
      <c r="K109" s="85">
        <f t="shared" si="13"/>
        <v>42.3</v>
      </c>
      <c r="L109" s="85">
        <f t="shared" si="13"/>
        <v>42.3</v>
      </c>
    </row>
    <row r="110" spans="1:12" ht="15.75" thickBot="1">
      <c r="A110" s="109"/>
      <c r="B110" s="112"/>
      <c r="C110" s="112"/>
      <c r="D110" s="118"/>
      <c r="E110" s="123"/>
      <c r="F110" s="52" t="s">
        <v>27</v>
      </c>
      <c r="G110" s="64">
        <f t="shared" si="12"/>
        <v>1517.8</v>
      </c>
      <c r="H110" s="64">
        <f t="shared" si="13"/>
        <v>278.1</v>
      </c>
      <c r="I110" s="64">
        <f t="shared" si="13"/>
        <v>251.1</v>
      </c>
      <c r="J110" s="64">
        <f t="shared" si="13"/>
        <v>384.3</v>
      </c>
      <c r="K110" s="85">
        <f t="shared" si="13"/>
        <v>220</v>
      </c>
      <c r="L110" s="85">
        <f t="shared" si="13"/>
        <v>384.3</v>
      </c>
    </row>
    <row r="111" spans="1:12" ht="15.75" thickBot="1">
      <c r="A111" s="109"/>
      <c r="B111" s="112"/>
      <c r="C111" s="112"/>
      <c r="D111" s="118"/>
      <c r="E111" s="123"/>
      <c r="F111" s="57" t="s">
        <v>25</v>
      </c>
      <c r="G111" s="64">
        <f t="shared" si="12"/>
        <v>0</v>
      </c>
      <c r="H111" s="64">
        <f aca="true" t="shared" si="14" ref="H111:L112">H116+H126</f>
        <v>0</v>
      </c>
      <c r="I111" s="64">
        <f t="shared" si="14"/>
        <v>0</v>
      </c>
      <c r="J111" s="64">
        <f t="shared" si="14"/>
        <v>0</v>
      </c>
      <c r="K111" s="85">
        <f t="shared" si="14"/>
        <v>0</v>
      </c>
      <c r="L111" s="85">
        <f t="shared" si="14"/>
        <v>0</v>
      </c>
    </row>
    <row r="112" spans="1:12" ht="18.75" customHeight="1" thickBot="1">
      <c r="A112" s="110"/>
      <c r="B112" s="113"/>
      <c r="C112" s="113"/>
      <c r="D112" s="119"/>
      <c r="E112" s="124"/>
      <c r="F112" s="50" t="s">
        <v>119</v>
      </c>
      <c r="G112" s="64">
        <f t="shared" si="12"/>
        <v>0</v>
      </c>
      <c r="H112" s="64">
        <f t="shared" si="14"/>
        <v>0</v>
      </c>
      <c r="I112" s="64">
        <f t="shared" si="14"/>
        <v>0</v>
      </c>
      <c r="J112" s="64">
        <f t="shared" si="14"/>
        <v>0</v>
      </c>
      <c r="K112" s="85">
        <f t="shared" si="14"/>
        <v>0</v>
      </c>
      <c r="L112" s="85">
        <f t="shared" si="14"/>
        <v>0</v>
      </c>
    </row>
    <row r="113" spans="1:12" ht="15.75" thickBot="1">
      <c r="A113" s="108" t="s">
        <v>114</v>
      </c>
      <c r="B113" s="111" t="s">
        <v>143</v>
      </c>
      <c r="C113" s="111" t="s">
        <v>198</v>
      </c>
      <c r="D113" s="117" t="s">
        <v>245</v>
      </c>
      <c r="E113" s="131">
        <v>2010</v>
      </c>
      <c r="F113" s="52" t="s">
        <v>6</v>
      </c>
      <c r="G113" s="64">
        <f t="shared" si="12"/>
        <v>158.7</v>
      </c>
      <c r="H113" s="64">
        <f aca="true" t="shared" si="15" ref="H113:L115">H118</f>
        <v>158.7</v>
      </c>
      <c r="I113" s="64">
        <f t="shared" si="15"/>
        <v>0</v>
      </c>
      <c r="J113" s="64">
        <f t="shared" si="15"/>
        <v>0</v>
      </c>
      <c r="K113" s="85">
        <f t="shared" si="15"/>
        <v>0</v>
      </c>
      <c r="L113" s="85">
        <f t="shared" si="15"/>
        <v>0</v>
      </c>
    </row>
    <row r="114" spans="1:12" ht="15.75" thickBot="1">
      <c r="A114" s="109"/>
      <c r="B114" s="112"/>
      <c r="C114" s="112"/>
      <c r="D114" s="118"/>
      <c r="E114" s="123"/>
      <c r="F114" s="49" t="s">
        <v>105</v>
      </c>
      <c r="G114" s="64">
        <f t="shared" si="12"/>
        <v>158.7</v>
      </c>
      <c r="H114" s="64">
        <f t="shared" si="15"/>
        <v>158.7</v>
      </c>
      <c r="I114" s="64">
        <f t="shared" si="15"/>
        <v>0</v>
      </c>
      <c r="J114" s="64">
        <f t="shared" si="15"/>
        <v>0</v>
      </c>
      <c r="K114" s="85">
        <f t="shared" si="15"/>
        <v>0</v>
      </c>
      <c r="L114" s="85">
        <f t="shared" si="15"/>
        <v>0</v>
      </c>
    </row>
    <row r="115" spans="1:12" ht="15.75" thickBot="1">
      <c r="A115" s="109"/>
      <c r="B115" s="112"/>
      <c r="C115" s="112"/>
      <c r="D115" s="118"/>
      <c r="E115" s="123"/>
      <c r="F115" s="52" t="s">
        <v>27</v>
      </c>
      <c r="G115" s="64">
        <f t="shared" si="12"/>
        <v>0</v>
      </c>
      <c r="H115" s="64">
        <f t="shared" si="15"/>
        <v>0</v>
      </c>
      <c r="I115" s="64">
        <f t="shared" si="15"/>
        <v>0</v>
      </c>
      <c r="J115" s="64">
        <f t="shared" si="15"/>
        <v>0</v>
      </c>
      <c r="K115" s="85">
        <f t="shared" si="15"/>
        <v>0</v>
      </c>
      <c r="L115" s="85">
        <f t="shared" si="15"/>
        <v>0</v>
      </c>
    </row>
    <row r="116" spans="1:12" ht="15.75" thickBot="1">
      <c r="A116" s="109"/>
      <c r="B116" s="112"/>
      <c r="C116" s="112"/>
      <c r="D116" s="118"/>
      <c r="E116" s="123"/>
      <c r="F116" s="57" t="s">
        <v>25</v>
      </c>
      <c r="G116" s="64">
        <f t="shared" si="12"/>
        <v>0</v>
      </c>
      <c r="H116" s="64">
        <f aca="true" t="shared" si="16" ref="H116:L117">H121</f>
        <v>0</v>
      </c>
      <c r="I116" s="64">
        <f t="shared" si="16"/>
        <v>0</v>
      </c>
      <c r="J116" s="64">
        <f t="shared" si="16"/>
        <v>0</v>
      </c>
      <c r="K116" s="85">
        <f t="shared" si="16"/>
        <v>0</v>
      </c>
      <c r="L116" s="85">
        <f t="shared" si="16"/>
        <v>0</v>
      </c>
    </row>
    <row r="117" spans="1:12" ht="18.75" customHeight="1" thickBot="1">
      <c r="A117" s="110"/>
      <c r="B117" s="113"/>
      <c r="C117" s="113"/>
      <c r="D117" s="119"/>
      <c r="E117" s="124"/>
      <c r="F117" s="50" t="s">
        <v>119</v>
      </c>
      <c r="G117" s="64">
        <f t="shared" si="12"/>
        <v>0</v>
      </c>
      <c r="H117" s="64">
        <f t="shared" si="16"/>
        <v>0</v>
      </c>
      <c r="I117" s="64">
        <f t="shared" si="16"/>
        <v>0</v>
      </c>
      <c r="J117" s="64">
        <f t="shared" si="16"/>
        <v>0</v>
      </c>
      <c r="K117" s="85">
        <f t="shared" si="16"/>
        <v>0</v>
      </c>
      <c r="L117" s="85">
        <f t="shared" si="16"/>
        <v>0</v>
      </c>
    </row>
    <row r="118" spans="1:12" ht="15.75" thickBot="1">
      <c r="A118" s="108" t="s">
        <v>12</v>
      </c>
      <c r="B118" s="111" t="s">
        <v>144</v>
      </c>
      <c r="C118" s="111" t="s">
        <v>198</v>
      </c>
      <c r="D118" s="117" t="s">
        <v>245</v>
      </c>
      <c r="E118" s="131">
        <v>2010</v>
      </c>
      <c r="F118" s="52" t="s">
        <v>6</v>
      </c>
      <c r="G118" s="64">
        <f t="shared" si="12"/>
        <v>158.7</v>
      </c>
      <c r="H118" s="64">
        <f>H119+H120+H121+H122</f>
        <v>158.7</v>
      </c>
      <c r="I118" s="64">
        <f>I119+I120+I121+I122</f>
        <v>0</v>
      </c>
      <c r="J118" s="64">
        <f>J119+J120+J121+J122</f>
        <v>0</v>
      </c>
      <c r="K118" s="85">
        <f>K119+K120+K121+K122</f>
        <v>0</v>
      </c>
      <c r="L118" s="85">
        <f>L119+L120+L121+L122</f>
        <v>0</v>
      </c>
    </row>
    <row r="119" spans="1:12" ht="15.75" thickBot="1">
      <c r="A119" s="109"/>
      <c r="B119" s="112"/>
      <c r="C119" s="112"/>
      <c r="D119" s="118"/>
      <c r="E119" s="123"/>
      <c r="F119" s="49" t="s">
        <v>105</v>
      </c>
      <c r="G119" s="64">
        <f t="shared" si="12"/>
        <v>158.7</v>
      </c>
      <c r="H119" s="28">
        <v>158.7</v>
      </c>
      <c r="I119" s="25">
        <v>0</v>
      </c>
      <c r="J119" s="23">
        <v>0</v>
      </c>
      <c r="K119" s="86">
        <v>0</v>
      </c>
      <c r="L119" s="97">
        <v>0</v>
      </c>
    </row>
    <row r="120" spans="1:12" ht="15.75" thickBot="1">
      <c r="A120" s="109"/>
      <c r="B120" s="112"/>
      <c r="C120" s="112"/>
      <c r="D120" s="118"/>
      <c r="E120" s="123"/>
      <c r="F120" s="52" t="s">
        <v>27</v>
      </c>
      <c r="G120" s="64">
        <f t="shared" si="12"/>
        <v>0</v>
      </c>
      <c r="H120" s="28">
        <v>0</v>
      </c>
      <c r="I120" s="25">
        <v>0</v>
      </c>
      <c r="J120" s="23">
        <v>0</v>
      </c>
      <c r="K120" s="66">
        <v>0</v>
      </c>
      <c r="L120" s="101">
        <v>0</v>
      </c>
    </row>
    <row r="121" spans="1:12" ht="15.75" thickBot="1">
      <c r="A121" s="109"/>
      <c r="B121" s="112"/>
      <c r="C121" s="112"/>
      <c r="D121" s="118"/>
      <c r="E121" s="123"/>
      <c r="F121" s="57" t="s">
        <v>25</v>
      </c>
      <c r="G121" s="64">
        <f t="shared" si="12"/>
        <v>0</v>
      </c>
      <c r="H121" s="28">
        <v>0</v>
      </c>
      <c r="I121" s="25">
        <v>0</v>
      </c>
      <c r="J121" s="23">
        <v>0</v>
      </c>
      <c r="K121" s="66">
        <v>0</v>
      </c>
      <c r="L121" s="101">
        <v>0</v>
      </c>
    </row>
    <row r="122" spans="1:12" ht="17.25" customHeight="1" thickBot="1">
      <c r="A122" s="110"/>
      <c r="B122" s="113"/>
      <c r="C122" s="113"/>
      <c r="D122" s="119"/>
      <c r="E122" s="124"/>
      <c r="F122" s="50" t="s">
        <v>119</v>
      </c>
      <c r="G122" s="64">
        <f t="shared" si="12"/>
        <v>0</v>
      </c>
      <c r="H122" s="28">
        <v>0</v>
      </c>
      <c r="I122" s="25">
        <v>0</v>
      </c>
      <c r="J122" s="23">
        <v>0</v>
      </c>
      <c r="K122" s="66">
        <v>0</v>
      </c>
      <c r="L122" s="101">
        <v>0</v>
      </c>
    </row>
    <row r="123" spans="1:12" ht="15.75" customHeight="1" thickBot="1">
      <c r="A123" s="108" t="s">
        <v>115</v>
      </c>
      <c r="B123" s="114" t="s">
        <v>145</v>
      </c>
      <c r="C123" s="111" t="s">
        <v>199</v>
      </c>
      <c r="D123" s="117" t="s">
        <v>245</v>
      </c>
      <c r="E123" s="131" t="s">
        <v>120</v>
      </c>
      <c r="F123" s="52" t="s">
        <v>6</v>
      </c>
      <c r="G123" s="64">
        <f t="shared" si="12"/>
        <v>1763.8000000000002</v>
      </c>
      <c r="H123" s="64">
        <f aca="true" t="shared" si="17" ref="H123:L125">H128</f>
        <v>326.1</v>
      </c>
      <c r="I123" s="64">
        <f t="shared" si="17"/>
        <v>295.1</v>
      </c>
      <c r="J123" s="64">
        <f t="shared" si="17"/>
        <v>453.70000000000005</v>
      </c>
      <c r="K123" s="85">
        <f t="shared" si="17"/>
        <v>262.3</v>
      </c>
      <c r="L123" s="85">
        <f t="shared" si="17"/>
        <v>426.6</v>
      </c>
    </row>
    <row r="124" spans="1:12" ht="15.75" thickBot="1">
      <c r="A124" s="109"/>
      <c r="B124" s="138"/>
      <c r="C124" s="112"/>
      <c r="D124" s="118"/>
      <c r="E124" s="123"/>
      <c r="F124" s="49" t="s">
        <v>105</v>
      </c>
      <c r="G124" s="64">
        <f t="shared" si="12"/>
        <v>246</v>
      </c>
      <c r="H124" s="64">
        <f t="shared" si="17"/>
        <v>48</v>
      </c>
      <c r="I124" s="64">
        <f t="shared" si="17"/>
        <v>44</v>
      </c>
      <c r="J124" s="64">
        <f t="shared" si="17"/>
        <v>69.4</v>
      </c>
      <c r="K124" s="85">
        <f t="shared" si="17"/>
        <v>42.3</v>
      </c>
      <c r="L124" s="85">
        <f t="shared" si="17"/>
        <v>42.3</v>
      </c>
    </row>
    <row r="125" spans="1:12" ht="15.75" thickBot="1">
      <c r="A125" s="109"/>
      <c r="B125" s="138"/>
      <c r="C125" s="112"/>
      <c r="D125" s="118"/>
      <c r="E125" s="123"/>
      <c r="F125" s="52" t="s">
        <v>27</v>
      </c>
      <c r="G125" s="64">
        <f t="shared" si="12"/>
        <v>1517.8</v>
      </c>
      <c r="H125" s="64">
        <f t="shared" si="17"/>
        <v>278.1</v>
      </c>
      <c r="I125" s="64">
        <f t="shared" si="17"/>
        <v>251.1</v>
      </c>
      <c r="J125" s="64">
        <f t="shared" si="17"/>
        <v>384.3</v>
      </c>
      <c r="K125" s="85">
        <f t="shared" si="17"/>
        <v>220</v>
      </c>
      <c r="L125" s="85">
        <f t="shared" si="17"/>
        <v>384.3</v>
      </c>
    </row>
    <row r="126" spans="1:12" ht="15.75" thickBot="1">
      <c r="A126" s="109"/>
      <c r="B126" s="138"/>
      <c r="C126" s="112"/>
      <c r="D126" s="118"/>
      <c r="E126" s="123"/>
      <c r="F126" s="57" t="s">
        <v>25</v>
      </c>
      <c r="G126" s="64">
        <f t="shared" si="12"/>
        <v>0</v>
      </c>
      <c r="H126" s="64">
        <f aca="true" t="shared" si="18" ref="H126:L127">H131</f>
        <v>0</v>
      </c>
      <c r="I126" s="64">
        <f t="shared" si="18"/>
        <v>0</v>
      </c>
      <c r="J126" s="64">
        <f t="shared" si="18"/>
        <v>0</v>
      </c>
      <c r="K126" s="85">
        <f t="shared" si="18"/>
        <v>0</v>
      </c>
      <c r="L126" s="85">
        <f t="shared" si="18"/>
        <v>0</v>
      </c>
    </row>
    <row r="127" spans="1:12" ht="17.25" customHeight="1" thickBot="1">
      <c r="A127" s="110"/>
      <c r="B127" s="139"/>
      <c r="C127" s="113"/>
      <c r="D127" s="119"/>
      <c r="E127" s="124"/>
      <c r="F127" s="50" t="s">
        <v>119</v>
      </c>
      <c r="G127" s="64">
        <f t="shared" si="12"/>
        <v>0</v>
      </c>
      <c r="H127" s="64">
        <f t="shared" si="18"/>
        <v>0</v>
      </c>
      <c r="I127" s="64">
        <f t="shared" si="18"/>
        <v>0</v>
      </c>
      <c r="J127" s="64">
        <f t="shared" si="18"/>
        <v>0</v>
      </c>
      <c r="K127" s="85">
        <f t="shared" si="18"/>
        <v>0</v>
      </c>
      <c r="L127" s="85">
        <f t="shared" si="18"/>
        <v>0</v>
      </c>
    </row>
    <row r="128" spans="1:12" ht="15.75" thickBot="1">
      <c r="A128" s="108" t="s">
        <v>210</v>
      </c>
      <c r="B128" s="111" t="s">
        <v>146</v>
      </c>
      <c r="C128" s="111" t="s">
        <v>199</v>
      </c>
      <c r="D128" s="117" t="s">
        <v>245</v>
      </c>
      <c r="E128" s="131" t="s">
        <v>120</v>
      </c>
      <c r="F128" s="52" t="s">
        <v>6</v>
      </c>
      <c r="G128" s="64">
        <f t="shared" si="12"/>
        <v>1763.8000000000002</v>
      </c>
      <c r="H128" s="64">
        <f>H129+H130+H131+H132</f>
        <v>326.1</v>
      </c>
      <c r="I128" s="64">
        <f>I129+I130+I131+I132</f>
        <v>295.1</v>
      </c>
      <c r="J128" s="64">
        <f>J129+J130+J131+J132</f>
        <v>453.70000000000005</v>
      </c>
      <c r="K128" s="85">
        <f>K129+K130+K131+K132</f>
        <v>262.3</v>
      </c>
      <c r="L128" s="85">
        <f>L129+L130+L131+L132</f>
        <v>426.6</v>
      </c>
    </row>
    <row r="129" spans="1:12" ht="15.75" thickBot="1">
      <c r="A129" s="109"/>
      <c r="B129" s="112"/>
      <c r="C129" s="112"/>
      <c r="D129" s="118"/>
      <c r="E129" s="123"/>
      <c r="F129" s="49" t="s">
        <v>105</v>
      </c>
      <c r="G129" s="64">
        <f t="shared" si="12"/>
        <v>246</v>
      </c>
      <c r="H129" s="28">
        <v>48</v>
      </c>
      <c r="I129" s="25">
        <v>44</v>
      </c>
      <c r="J129" s="23">
        <v>69.4</v>
      </c>
      <c r="K129" s="86">
        <v>42.3</v>
      </c>
      <c r="L129" s="95">
        <v>42.3</v>
      </c>
    </row>
    <row r="130" spans="1:12" ht="15.75" thickBot="1">
      <c r="A130" s="109"/>
      <c r="B130" s="112"/>
      <c r="C130" s="112"/>
      <c r="D130" s="118"/>
      <c r="E130" s="123"/>
      <c r="F130" s="52" t="s">
        <v>27</v>
      </c>
      <c r="G130" s="64">
        <f t="shared" si="12"/>
        <v>1517.8</v>
      </c>
      <c r="H130" s="28">
        <v>278.1</v>
      </c>
      <c r="I130" s="25">
        <v>251.1</v>
      </c>
      <c r="J130" s="23">
        <v>384.3</v>
      </c>
      <c r="K130" s="86">
        <v>220</v>
      </c>
      <c r="L130" s="96">
        <v>384.3</v>
      </c>
    </row>
    <row r="131" spans="1:12" ht="15.75" thickBot="1">
      <c r="A131" s="109"/>
      <c r="B131" s="112"/>
      <c r="C131" s="112"/>
      <c r="D131" s="118"/>
      <c r="E131" s="123"/>
      <c r="F131" s="57" t="s">
        <v>25</v>
      </c>
      <c r="G131" s="64">
        <f t="shared" si="12"/>
        <v>0</v>
      </c>
      <c r="H131" s="28">
        <v>0</v>
      </c>
      <c r="I131" s="25">
        <v>0</v>
      </c>
      <c r="J131" s="23">
        <v>0</v>
      </c>
      <c r="K131" s="86">
        <v>0</v>
      </c>
      <c r="L131" s="97">
        <v>0</v>
      </c>
    </row>
    <row r="132" spans="1:12" ht="18.75" customHeight="1" thickBot="1">
      <c r="A132" s="110"/>
      <c r="B132" s="113"/>
      <c r="C132" s="113"/>
      <c r="D132" s="119"/>
      <c r="E132" s="124"/>
      <c r="F132" s="50" t="s">
        <v>119</v>
      </c>
      <c r="G132" s="64">
        <f t="shared" si="12"/>
        <v>0</v>
      </c>
      <c r="H132" s="28">
        <v>0</v>
      </c>
      <c r="I132" s="25">
        <v>0</v>
      </c>
      <c r="J132" s="23">
        <v>0</v>
      </c>
      <c r="K132" s="86">
        <v>0</v>
      </c>
      <c r="L132" s="97">
        <v>0</v>
      </c>
    </row>
    <row r="133" spans="1:12" ht="15.75" thickBot="1">
      <c r="A133" s="108" t="s">
        <v>152</v>
      </c>
      <c r="B133" s="111" t="s">
        <v>148</v>
      </c>
      <c r="C133" s="111" t="s">
        <v>200</v>
      </c>
      <c r="D133" s="117" t="s">
        <v>245</v>
      </c>
      <c r="E133" s="131" t="s">
        <v>120</v>
      </c>
      <c r="F133" s="52" t="s">
        <v>6</v>
      </c>
      <c r="G133" s="64">
        <f t="shared" si="12"/>
        <v>14854</v>
      </c>
      <c r="H133" s="64">
        <f aca="true" t="shared" si="19" ref="H133:L135">H138+H143+H148</f>
        <v>3639.3</v>
      </c>
      <c r="I133" s="64">
        <f t="shared" si="19"/>
        <v>3998.4</v>
      </c>
      <c r="J133" s="64">
        <f t="shared" si="19"/>
        <v>2816.3</v>
      </c>
      <c r="K133" s="85">
        <f t="shared" si="19"/>
        <v>900</v>
      </c>
      <c r="L133" s="85">
        <f t="shared" si="19"/>
        <v>3500</v>
      </c>
    </row>
    <row r="134" spans="1:12" ht="15.75" thickBot="1">
      <c r="A134" s="109"/>
      <c r="B134" s="112"/>
      <c r="C134" s="112"/>
      <c r="D134" s="118"/>
      <c r="E134" s="123"/>
      <c r="F134" s="49" t="s">
        <v>105</v>
      </c>
      <c r="G134" s="64">
        <f t="shared" si="12"/>
        <v>0</v>
      </c>
      <c r="H134" s="64">
        <f t="shared" si="19"/>
        <v>0</v>
      </c>
      <c r="I134" s="64">
        <f t="shared" si="19"/>
        <v>0</v>
      </c>
      <c r="J134" s="64">
        <f t="shared" si="19"/>
        <v>0</v>
      </c>
      <c r="K134" s="85">
        <f t="shared" si="19"/>
        <v>0</v>
      </c>
      <c r="L134" s="85">
        <f t="shared" si="19"/>
        <v>0</v>
      </c>
    </row>
    <row r="135" spans="1:12" ht="15.75" thickBot="1">
      <c r="A135" s="109"/>
      <c r="B135" s="112"/>
      <c r="C135" s="112"/>
      <c r="D135" s="118"/>
      <c r="E135" s="123"/>
      <c r="F135" s="52" t="s">
        <v>27</v>
      </c>
      <c r="G135" s="64">
        <f t="shared" si="12"/>
        <v>0</v>
      </c>
      <c r="H135" s="64">
        <f t="shared" si="19"/>
        <v>0</v>
      </c>
      <c r="I135" s="64">
        <f t="shared" si="19"/>
        <v>0</v>
      </c>
      <c r="J135" s="64">
        <f t="shared" si="19"/>
        <v>0</v>
      </c>
      <c r="K135" s="85">
        <f t="shared" si="19"/>
        <v>0</v>
      </c>
      <c r="L135" s="85">
        <f t="shared" si="19"/>
        <v>0</v>
      </c>
    </row>
    <row r="136" spans="1:12" ht="15.75" thickBot="1">
      <c r="A136" s="109"/>
      <c r="B136" s="112"/>
      <c r="C136" s="112"/>
      <c r="D136" s="118"/>
      <c r="E136" s="123"/>
      <c r="F136" s="57" t="s">
        <v>25</v>
      </c>
      <c r="G136" s="64">
        <f t="shared" si="12"/>
        <v>0</v>
      </c>
      <c r="H136" s="64">
        <f aca="true" t="shared" si="20" ref="H136:L137">H141+H146+H151</f>
        <v>0</v>
      </c>
      <c r="I136" s="64">
        <f t="shared" si="20"/>
        <v>0</v>
      </c>
      <c r="J136" s="64">
        <f t="shared" si="20"/>
        <v>0</v>
      </c>
      <c r="K136" s="85">
        <f t="shared" si="20"/>
        <v>0</v>
      </c>
      <c r="L136" s="85">
        <f t="shared" si="20"/>
        <v>0</v>
      </c>
    </row>
    <row r="137" spans="1:12" ht="15.75" customHeight="1" thickBot="1">
      <c r="A137" s="110"/>
      <c r="B137" s="113"/>
      <c r="C137" s="113"/>
      <c r="D137" s="119"/>
      <c r="E137" s="124"/>
      <c r="F137" s="50" t="s">
        <v>119</v>
      </c>
      <c r="G137" s="64">
        <f t="shared" si="12"/>
        <v>14854</v>
      </c>
      <c r="H137" s="64">
        <f t="shared" si="20"/>
        <v>3639.3</v>
      </c>
      <c r="I137" s="64">
        <f t="shared" si="20"/>
        <v>3998.4</v>
      </c>
      <c r="J137" s="64">
        <f t="shared" si="20"/>
        <v>2816.3</v>
      </c>
      <c r="K137" s="85">
        <f t="shared" si="20"/>
        <v>900</v>
      </c>
      <c r="L137" s="85">
        <f t="shared" si="20"/>
        <v>3500</v>
      </c>
    </row>
    <row r="138" spans="1:12" ht="15.75" customHeight="1" thickBot="1">
      <c r="A138" s="108" t="s">
        <v>153</v>
      </c>
      <c r="B138" s="111" t="s">
        <v>149</v>
      </c>
      <c r="C138" s="111" t="s">
        <v>200</v>
      </c>
      <c r="D138" s="117" t="s">
        <v>244</v>
      </c>
      <c r="E138" s="131" t="s">
        <v>120</v>
      </c>
      <c r="F138" s="52" t="s">
        <v>6</v>
      </c>
      <c r="G138" s="64">
        <f t="shared" si="12"/>
        <v>5603.9</v>
      </c>
      <c r="H138" s="64">
        <f>H139+H140+H141+H142</f>
        <v>1273.8</v>
      </c>
      <c r="I138" s="64">
        <f>I139+I140+I141+I142</f>
        <v>1456.6</v>
      </c>
      <c r="J138" s="64">
        <f>J139+J140+J141+J142</f>
        <v>903.4</v>
      </c>
      <c r="K138" s="85">
        <f>K139+K140+K141+K142</f>
        <v>770.1</v>
      </c>
      <c r="L138" s="85">
        <f>L139+L140+L141+L142</f>
        <v>1200</v>
      </c>
    </row>
    <row r="139" spans="1:12" ht="15.75" thickBot="1">
      <c r="A139" s="109"/>
      <c r="B139" s="112"/>
      <c r="C139" s="112"/>
      <c r="D139" s="118"/>
      <c r="E139" s="123"/>
      <c r="F139" s="49" t="s">
        <v>105</v>
      </c>
      <c r="G139" s="64">
        <f t="shared" si="12"/>
        <v>0</v>
      </c>
      <c r="H139" s="28">
        <v>0</v>
      </c>
      <c r="I139" s="25">
        <v>0</v>
      </c>
      <c r="J139" s="23">
        <v>0</v>
      </c>
      <c r="K139" s="66">
        <v>0</v>
      </c>
      <c r="L139" s="101">
        <v>0</v>
      </c>
    </row>
    <row r="140" spans="1:12" ht="15.75" thickBot="1">
      <c r="A140" s="109"/>
      <c r="B140" s="112"/>
      <c r="C140" s="112"/>
      <c r="D140" s="118"/>
      <c r="E140" s="123"/>
      <c r="F140" s="52" t="s">
        <v>27</v>
      </c>
      <c r="G140" s="64">
        <f t="shared" si="12"/>
        <v>0</v>
      </c>
      <c r="H140" s="28">
        <v>0</v>
      </c>
      <c r="I140" s="25">
        <v>0</v>
      </c>
      <c r="J140" s="23">
        <v>0</v>
      </c>
      <c r="K140" s="66">
        <v>0</v>
      </c>
      <c r="L140" s="101">
        <v>0</v>
      </c>
    </row>
    <row r="141" spans="1:12" ht="15.75" thickBot="1">
      <c r="A141" s="109"/>
      <c r="B141" s="112"/>
      <c r="C141" s="112"/>
      <c r="D141" s="118"/>
      <c r="E141" s="123"/>
      <c r="F141" s="57" t="s">
        <v>25</v>
      </c>
      <c r="G141" s="64">
        <f t="shared" si="12"/>
        <v>0</v>
      </c>
      <c r="H141" s="28">
        <v>0</v>
      </c>
      <c r="I141" s="25">
        <v>0</v>
      </c>
      <c r="J141" s="23">
        <v>0</v>
      </c>
      <c r="K141" s="66">
        <v>0</v>
      </c>
      <c r="L141" s="101">
        <v>0</v>
      </c>
    </row>
    <row r="142" spans="1:12" ht="19.5" customHeight="1" thickBot="1">
      <c r="A142" s="110"/>
      <c r="B142" s="113"/>
      <c r="C142" s="113"/>
      <c r="D142" s="119"/>
      <c r="E142" s="124"/>
      <c r="F142" s="50" t="s">
        <v>119</v>
      </c>
      <c r="G142" s="64">
        <f t="shared" si="12"/>
        <v>5603.9</v>
      </c>
      <c r="H142" s="28">
        <v>1273.8</v>
      </c>
      <c r="I142" s="25">
        <v>1456.6</v>
      </c>
      <c r="J142" s="99">
        <v>903.4</v>
      </c>
      <c r="K142" s="86">
        <v>770.1</v>
      </c>
      <c r="L142" s="97">
        <v>1200</v>
      </c>
    </row>
    <row r="143" spans="1:12" ht="15.75" thickBot="1">
      <c r="A143" s="108" t="s">
        <v>184</v>
      </c>
      <c r="B143" s="120" t="s">
        <v>251</v>
      </c>
      <c r="C143" s="114" t="s">
        <v>201</v>
      </c>
      <c r="D143" s="117" t="s">
        <v>245</v>
      </c>
      <c r="E143" s="131" t="s">
        <v>120</v>
      </c>
      <c r="F143" s="52" t="s">
        <v>6</v>
      </c>
      <c r="G143" s="64">
        <f t="shared" si="12"/>
        <v>9250.099999999999</v>
      </c>
      <c r="H143" s="64">
        <f>H144+H145+H146+H147</f>
        <v>2365.5</v>
      </c>
      <c r="I143" s="64">
        <f>I144+I145+I146+I147</f>
        <v>2541.8</v>
      </c>
      <c r="J143" s="85">
        <f>J144+J145+J146+J147</f>
        <v>1912.9</v>
      </c>
      <c r="K143" s="85">
        <f>K144+K145+K146+K147</f>
        <v>129.9</v>
      </c>
      <c r="L143" s="85">
        <f>L144+L145+L146+L147</f>
        <v>2300</v>
      </c>
    </row>
    <row r="144" spans="1:12" ht="15.75" thickBot="1">
      <c r="A144" s="109"/>
      <c r="B144" s="121"/>
      <c r="C144" s="115"/>
      <c r="D144" s="118"/>
      <c r="E144" s="123"/>
      <c r="F144" s="49" t="s">
        <v>105</v>
      </c>
      <c r="G144" s="64">
        <f t="shared" si="12"/>
        <v>0</v>
      </c>
      <c r="H144" s="28">
        <v>0</v>
      </c>
      <c r="I144" s="25">
        <v>0</v>
      </c>
      <c r="J144" s="23">
        <v>0</v>
      </c>
      <c r="K144" s="66">
        <v>0</v>
      </c>
      <c r="L144" s="101">
        <v>0</v>
      </c>
    </row>
    <row r="145" spans="1:12" ht="15.75" thickBot="1">
      <c r="A145" s="109"/>
      <c r="B145" s="121"/>
      <c r="C145" s="115"/>
      <c r="D145" s="118"/>
      <c r="E145" s="123"/>
      <c r="F145" s="52" t="s">
        <v>27</v>
      </c>
      <c r="G145" s="64">
        <f t="shared" si="12"/>
        <v>0</v>
      </c>
      <c r="H145" s="28">
        <v>0</v>
      </c>
      <c r="I145" s="25">
        <v>0</v>
      </c>
      <c r="J145" s="23">
        <v>0</v>
      </c>
      <c r="K145" s="66">
        <v>0</v>
      </c>
      <c r="L145" s="101">
        <v>0</v>
      </c>
    </row>
    <row r="146" spans="1:12" ht="15.75" thickBot="1">
      <c r="A146" s="109"/>
      <c r="B146" s="121"/>
      <c r="C146" s="115"/>
      <c r="D146" s="118"/>
      <c r="E146" s="123"/>
      <c r="F146" s="57" t="s">
        <v>25</v>
      </c>
      <c r="G146" s="64">
        <f t="shared" si="12"/>
        <v>0</v>
      </c>
      <c r="H146" s="28">
        <v>0</v>
      </c>
      <c r="I146" s="25">
        <v>0</v>
      </c>
      <c r="J146" s="23">
        <v>0</v>
      </c>
      <c r="K146" s="66">
        <v>0</v>
      </c>
      <c r="L146" s="101">
        <v>0</v>
      </c>
    </row>
    <row r="147" spans="1:12" ht="19.5" customHeight="1" thickBot="1">
      <c r="A147" s="110"/>
      <c r="B147" s="122"/>
      <c r="C147" s="116"/>
      <c r="D147" s="119"/>
      <c r="E147" s="124"/>
      <c r="F147" s="50" t="s">
        <v>119</v>
      </c>
      <c r="G147" s="64">
        <f t="shared" si="12"/>
        <v>9250.099999999999</v>
      </c>
      <c r="H147" s="28">
        <v>2365.5</v>
      </c>
      <c r="I147" s="25">
        <v>2541.8</v>
      </c>
      <c r="J147" s="99">
        <v>1912.9</v>
      </c>
      <c r="K147" s="86">
        <v>129.9</v>
      </c>
      <c r="L147" s="97">
        <v>2300</v>
      </c>
    </row>
    <row r="148" spans="1:12" ht="30.75" hidden="1" thickBot="1">
      <c r="A148" s="108" t="s">
        <v>150</v>
      </c>
      <c r="B148" s="111" t="s">
        <v>151</v>
      </c>
      <c r="C148" s="55" t="s">
        <v>180</v>
      </c>
      <c r="D148" s="117" t="s">
        <v>178</v>
      </c>
      <c r="E148" s="148" t="s">
        <v>125</v>
      </c>
      <c r="F148" s="52" t="s">
        <v>6</v>
      </c>
      <c r="G148" s="64">
        <f t="shared" si="12"/>
        <v>0</v>
      </c>
      <c r="H148" s="64">
        <f>H149+H150+H151+H152</f>
        <v>0</v>
      </c>
      <c r="I148" s="64">
        <f>I149+I150+I151+I152</f>
        <v>0</v>
      </c>
      <c r="J148" s="64">
        <f>J149+J150+J151+J152</f>
        <v>0</v>
      </c>
      <c r="K148" s="85">
        <f>K149+K150+K151+K152</f>
        <v>0</v>
      </c>
      <c r="L148" s="85">
        <f>L149+L150+L151+L152</f>
        <v>0</v>
      </c>
    </row>
    <row r="149" spans="1:12" ht="15.75" hidden="1" thickBot="1">
      <c r="A149" s="109"/>
      <c r="B149" s="112"/>
      <c r="C149" s="48"/>
      <c r="D149" s="118"/>
      <c r="E149" s="143"/>
      <c r="F149" s="49" t="s">
        <v>105</v>
      </c>
      <c r="G149" s="64">
        <f t="shared" si="12"/>
        <v>0</v>
      </c>
      <c r="H149" s="28"/>
      <c r="I149" s="25"/>
      <c r="J149" s="23"/>
      <c r="K149" s="86"/>
      <c r="L149" s="95"/>
    </row>
    <row r="150" spans="1:12" ht="15.75" hidden="1" thickBot="1">
      <c r="A150" s="109"/>
      <c r="B150" s="112"/>
      <c r="C150" s="48"/>
      <c r="D150" s="118"/>
      <c r="E150" s="143"/>
      <c r="F150" s="52" t="s">
        <v>27</v>
      </c>
      <c r="G150" s="64">
        <f t="shared" si="12"/>
        <v>0</v>
      </c>
      <c r="H150" s="28"/>
      <c r="I150" s="25"/>
      <c r="J150" s="23"/>
      <c r="K150" s="86"/>
      <c r="L150" s="96"/>
    </row>
    <row r="151" spans="1:12" ht="15.75" hidden="1" thickBot="1">
      <c r="A151" s="109"/>
      <c r="B151" s="112"/>
      <c r="C151" s="48"/>
      <c r="D151" s="118"/>
      <c r="E151" s="143"/>
      <c r="F151" s="57" t="s">
        <v>25</v>
      </c>
      <c r="G151" s="64">
        <f t="shared" si="12"/>
        <v>0</v>
      </c>
      <c r="H151" s="28"/>
      <c r="I151" s="25"/>
      <c r="J151" s="23"/>
      <c r="K151" s="86"/>
      <c r="L151" s="95"/>
    </row>
    <row r="152" spans="1:12" ht="33" customHeight="1" hidden="1" thickBot="1">
      <c r="A152" s="110"/>
      <c r="B152" s="113"/>
      <c r="C152" s="56"/>
      <c r="D152" s="119"/>
      <c r="E152" s="149"/>
      <c r="F152" s="50" t="s">
        <v>119</v>
      </c>
      <c r="G152" s="64">
        <f t="shared" si="12"/>
        <v>0</v>
      </c>
      <c r="H152" s="28"/>
      <c r="I152" s="25"/>
      <c r="J152" s="23"/>
      <c r="K152" s="86"/>
      <c r="L152" s="95"/>
    </row>
    <row r="153" spans="1:12" ht="18" customHeight="1" thickBot="1">
      <c r="A153" s="108" t="s">
        <v>155</v>
      </c>
      <c r="B153" s="135" t="s">
        <v>227</v>
      </c>
      <c r="C153" s="114" t="s">
        <v>202</v>
      </c>
      <c r="D153" s="117" t="s">
        <v>244</v>
      </c>
      <c r="E153" s="131" t="s">
        <v>120</v>
      </c>
      <c r="F153" s="52" t="s">
        <v>6</v>
      </c>
      <c r="G153" s="64">
        <f t="shared" si="12"/>
        <v>20356.7</v>
      </c>
      <c r="H153" s="64">
        <f>H162+H167+H177+H192+H197+H202+H207+H212+H217+H222+H227+H232+H158</f>
        <v>2366.8</v>
      </c>
      <c r="I153" s="64">
        <f>I162+I167+I177+I192+I197+I207+I212+I217+I222+I227+I232+I158</f>
        <v>3553.1000000000004</v>
      </c>
      <c r="J153" s="64">
        <f>J162+J167+J177+J192+J197+J202+J207+J212+J217+J222+J227+J232</f>
        <v>1002.9</v>
      </c>
      <c r="K153" s="85">
        <f>K162+K167+K177+K192+K197+K202+K207+K212+K217+K222+K227+K232+K172+K182+K187</f>
        <v>3751.7</v>
      </c>
      <c r="L153" s="85">
        <f>L162+L167+L177+L192+L197+L202+L207+L212+L217+L222+L227+L232+L187</f>
        <v>9682.2</v>
      </c>
    </row>
    <row r="154" spans="1:12" ht="18.75" customHeight="1" thickBot="1">
      <c r="A154" s="109"/>
      <c r="B154" s="136"/>
      <c r="C154" s="115"/>
      <c r="D154" s="118"/>
      <c r="E154" s="123"/>
      <c r="F154" s="49" t="s">
        <v>105</v>
      </c>
      <c r="G154" s="64">
        <f t="shared" si="12"/>
        <v>11979</v>
      </c>
      <c r="H154" s="64">
        <f>H163+H168+H178+H193+H198+H203+H208+H213+H218+H223+H228+H233+H159</f>
        <v>1342.7</v>
      </c>
      <c r="I154" s="64">
        <f>I163+I168+I178+I193+I198+I208+I213+I218+I223+I228+I233+I159</f>
        <v>774.3</v>
      </c>
      <c r="J154" s="64">
        <f>J163+J168+J178+J193+J198+J203+J208+J213+J218+J223+J228+J233</f>
        <v>1002.9</v>
      </c>
      <c r="K154" s="85">
        <f>K163+K168+K178+K193+K198+K203+K208+K213+K218+K223+K228+K233+K173+K183+K188</f>
        <v>2676.9</v>
      </c>
      <c r="L154" s="85">
        <f>L163+L168+L178+L193+L198+L203+L208+L213+L218+L223+L228+L233+L188</f>
        <v>6182.2</v>
      </c>
    </row>
    <row r="155" spans="1:12" ht="15" customHeight="1" thickBot="1">
      <c r="A155" s="109"/>
      <c r="B155" s="136"/>
      <c r="C155" s="115"/>
      <c r="D155" s="118"/>
      <c r="E155" s="123"/>
      <c r="F155" s="52" t="s">
        <v>27</v>
      </c>
      <c r="G155" s="64">
        <f t="shared" si="12"/>
        <v>8377.7</v>
      </c>
      <c r="H155" s="64">
        <f>H164+H169+H179+H194+H199+H204+H209+H214+H219+H224+H229+H234+H160</f>
        <v>1024.1</v>
      </c>
      <c r="I155" s="64">
        <f>I164+I169+I179+I194+I199+I209+I214+I219+I224+I229+I234+I160</f>
        <v>2778.8</v>
      </c>
      <c r="J155" s="64">
        <f>J164+J169+J179+J194+J199+J204+J209+J214+J219+J224+J229+J234</f>
        <v>0</v>
      </c>
      <c r="K155" s="85">
        <f>K164+K169+K179+K194+K199+K204+K209+K214+K219+K224+K229+K234+K174+K184+K189</f>
        <v>1074.8</v>
      </c>
      <c r="L155" s="85">
        <f>L164+L169+L179+L194+L199+L204+L209+L214+L219+L224+L229+L234</f>
        <v>3500</v>
      </c>
    </row>
    <row r="156" spans="1:12" ht="20.25" customHeight="1" thickBot="1">
      <c r="A156" s="109"/>
      <c r="B156" s="136"/>
      <c r="C156" s="115"/>
      <c r="D156" s="118"/>
      <c r="E156" s="123"/>
      <c r="F156" s="57" t="s">
        <v>25</v>
      </c>
      <c r="G156" s="64">
        <f t="shared" si="12"/>
        <v>0</v>
      </c>
      <c r="H156" s="64">
        <f>H165+H170+H180+H195+H200+H205+H210+H215+H220+H225+H230+H235+H161</f>
        <v>0</v>
      </c>
      <c r="I156" s="64">
        <f>I165+I170+I180+I195+I200+I205+I210+I215+I220+I225+I230+I235</f>
        <v>0</v>
      </c>
      <c r="J156" s="64">
        <f>J165+J170+J180+J195+J200+J205+J210+J215+J220+J225+J230+J235</f>
        <v>0</v>
      </c>
      <c r="K156" s="85">
        <f>K165+K170+K180+K195+K200+K205+K210+K215+K220+K225+K230+K235+K175+K185+K190</f>
        <v>0</v>
      </c>
      <c r="L156" s="85">
        <f>L165+L170+L180+L195+L200+L205+L210+L215+L220+L225+L230+L235</f>
        <v>0</v>
      </c>
    </row>
    <row r="157" spans="1:12" ht="18" customHeight="1" thickBot="1">
      <c r="A157" s="110"/>
      <c r="B157" s="137"/>
      <c r="C157" s="116"/>
      <c r="D157" s="119"/>
      <c r="E157" s="124"/>
      <c r="F157" s="50" t="s">
        <v>119</v>
      </c>
      <c r="G157" s="64">
        <f t="shared" si="12"/>
        <v>0</v>
      </c>
      <c r="H157" s="64">
        <f>H166+H171+H181+H196+H201+H206+H211+H216+H221+H226+H231+H236+H162</f>
        <v>0</v>
      </c>
      <c r="I157" s="64">
        <f>I166+I171+I181+I196+I201+I206+I211+I216+I221+I226+I231+I236</f>
        <v>0</v>
      </c>
      <c r="J157" s="64">
        <f>J166+J171+J181+J196+J201+J206+J211+J216+J221+J226+J231+J236</f>
        <v>0</v>
      </c>
      <c r="K157" s="85">
        <f>K166+K171+K181+K196+K201+K206+K211+K216+K221+K226+K231+K236+K176+K186+K191</f>
        <v>0</v>
      </c>
      <c r="L157" s="85">
        <f>L166+L171+L181+L196+L201+L206+L211+L216+L221+L226+L231+L236</f>
        <v>0</v>
      </c>
    </row>
    <row r="158" spans="1:12" ht="18" customHeight="1" thickBot="1">
      <c r="A158" s="108" t="s">
        <v>156</v>
      </c>
      <c r="B158" s="111" t="s">
        <v>154</v>
      </c>
      <c r="C158" s="114" t="s">
        <v>202</v>
      </c>
      <c r="D158" s="117" t="s">
        <v>247</v>
      </c>
      <c r="E158" s="129">
        <v>2010</v>
      </c>
      <c r="F158" s="52" t="s">
        <v>6</v>
      </c>
      <c r="G158" s="64">
        <f aca="true" t="shared" si="21" ref="G158:L158">G159+G160</f>
        <v>1911</v>
      </c>
      <c r="H158" s="64">
        <f t="shared" si="21"/>
        <v>1911</v>
      </c>
      <c r="I158" s="64">
        <f t="shared" si="21"/>
        <v>0</v>
      </c>
      <c r="J158" s="64">
        <f t="shared" si="21"/>
        <v>0</v>
      </c>
      <c r="K158" s="85">
        <f t="shared" si="21"/>
        <v>0</v>
      </c>
      <c r="L158" s="85">
        <f t="shared" si="21"/>
        <v>0</v>
      </c>
    </row>
    <row r="159" spans="1:12" ht="16.5" customHeight="1" thickBot="1">
      <c r="A159" s="109"/>
      <c r="B159" s="112"/>
      <c r="C159" s="115"/>
      <c r="D159" s="118"/>
      <c r="E159" s="130"/>
      <c r="F159" s="49" t="s">
        <v>105</v>
      </c>
      <c r="G159" s="64">
        <f t="shared" si="12"/>
        <v>1000</v>
      </c>
      <c r="H159" s="28">
        <v>1000</v>
      </c>
      <c r="I159" s="25">
        <v>0</v>
      </c>
      <c r="J159" s="23">
        <v>0</v>
      </c>
      <c r="K159" s="86">
        <v>0</v>
      </c>
      <c r="L159" s="97">
        <v>0</v>
      </c>
    </row>
    <row r="160" spans="1:12" ht="16.5" customHeight="1" thickBot="1">
      <c r="A160" s="109"/>
      <c r="B160" s="112"/>
      <c r="C160" s="115"/>
      <c r="D160" s="118"/>
      <c r="E160" s="130"/>
      <c r="F160" s="52" t="s">
        <v>27</v>
      </c>
      <c r="G160" s="64">
        <f t="shared" si="12"/>
        <v>911</v>
      </c>
      <c r="H160" s="28">
        <v>911</v>
      </c>
      <c r="I160" s="25">
        <v>0</v>
      </c>
      <c r="J160" s="23">
        <v>0</v>
      </c>
      <c r="K160" s="86">
        <v>0</v>
      </c>
      <c r="L160" s="98">
        <v>0</v>
      </c>
    </row>
    <row r="161" spans="1:12" ht="16.5" customHeight="1" thickBot="1">
      <c r="A161" s="109"/>
      <c r="B161" s="112"/>
      <c r="C161" s="115"/>
      <c r="D161" s="118"/>
      <c r="E161" s="130"/>
      <c r="F161" s="57" t="s">
        <v>25</v>
      </c>
      <c r="G161" s="64">
        <f t="shared" si="12"/>
        <v>0</v>
      </c>
      <c r="H161" s="28">
        <v>0</v>
      </c>
      <c r="I161" s="25">
        <v>0</v>
      </c>
      <c r="J161" s="23">
        <v>0</v>
      </c>
      <c r="K161" s="86">
        <v>0</v>
      </c>
      <c r="L161" s="97">
        <v>0</v>
      </c>
    </row>
    <row r="162" spans="1:12" ht="15.75" thickBot="1">
      <c r="A162" s="108" t="s">
        <v>157</v>
      </c>
      <c r="B162" s="120" t="s">
        <v>158</v>
      </c>
      <c r="C162" s="114" t="s">
        <v>203</v>
      </c>
      <c r="D162" s="117" t="s">
        <v>248</v>
      </c>
      <c r="E162" s="153" t="s">
        <v>232</v>
      </c>
      <c r="F162" s="50" t="s">
        <v>6</v>
      </c>
      <c r="G162" s="64">
        <f aca="true" t="shared" si="22" ref="G162:G171">J162+H162+I162+K162+L162</f>
        <v>1812.5</v>
      </c>
      <c r="H162" s="64">
        <f>H163+H164+H165+H166</f>
        <v>0</v>
      </c>
      <c r="I162" s="64">
        <f>I163+I164+I165+I166</f>
        <v>0</v>
      </c>
      <c r="J162" s="64">
        <f>J163+J164+J165+J166</f>
        <v>1002.9</v>
      </c>
      <c r="K162" s="85">
        <f>K163+K164+K165+K166</f>
        <v>809.6</v>
      </c>
      <c r="L162" s="85">
        <f>L163+L164+L165+L166</f>
        <v>0</v>
      </c>
    </row>
    <row r="163" spans="1:12" ht="15.75" thickBot="1">
      <c r="A163" s="109"/>
      <c r="B163" s="121"/>
      <c r="C163" s="115"/>
      <c r="D163" s="118"/>
      <c r="E163" s="154"/>
      <c r="F163" s="49" t="s">
        <v>105</v>
      </c>
      <c r="G163" s="64">
        <f t="shared" si="22"/>
        <v>1812.5</v>
      </c>
      <c r="H163" s="28">
        <v>0</v>
      </c>
      <c r="I163" s="25">
        <v>0</v>
      </c>
      <c r="J163" s="23">
        <v>1002.9</v>
      </c>
      <c r="K163" s="86">
        <v>809.6</v>
      </c>
      <c r="L163" s="97">
        <v>0</v>
      </c>
    </row>
    <row r="164" spans="1:12" ht="15.75" thickBot="1">
      <c r="A164" s="109"/>
      <c r="B164" s="121"/>
      <c r="C164" s="115"/>
      <c r="D164" s="118"/>
      <c r="E164" s="154"/>
      <c r="F164" s="52" t="s">
        <v>27</v>
      </c>
      <c r="G164" s="64">
        <f t="shared" si="22"/>
        <v>0</v>
      </c>
      <c r="H164" s="28">
        <v>0</v>
      </c>
      <c r="I164" s="25">
        <v>0</v>
      </c>
      <c r="J164" s="23">
        <v>0</v>
      </c>
      <c r="K164" s="66">
        <v>0</v>
      </c>
      <c r="L164" s="101">
        <v>0</v>
      </c>
    </row>
    <row r="165" spans="1:12" ht="15.75" thickBot="1">
      <c r="A165" s="109"/>
      <c r="B165" s="121"/>
      <c r="C165" s="115"/>
      <c r="D165" s="118"/>
      <c r="E165" s="154"/>
      <c r="F165" s="57" t="s">
        <v>25</v>
      </c>
      <c r="G165" s="64">
        <f t="shared" si="22"/>
        <v>0</v>
      </c>
      <c r="H165" s="28">
        <v>0</v>
      </c>
      <c r="I165" s="25">
        <v>0</v>
      </c>
      <c r="J165" s="23">
        <v>0</v>
      </c>
      <c r="K165" s="66">
        <v>0</v>
      </c>
      <c r="L165" s="101">
        <v>0</v>
      </c>
    </row>
    <row r="166" spans="1:12" ht="15.75" thickBot="1">
      <c r="A166" s="110"/>
      <c r="B166" s="122"/>
      <c r="C166" s="116"/>
      <c r="D166" s="119"/>
      <c r="E166" s="155"/>
      <c r="F166" s="50" t="s">
        <v>119</v>
      </c>
      <c r="G166" s="64">
        <f t="shared" si="22"/>
        <v>0</v>
      </c>
      <c r="H166" s="28">
        <v>0</v>
      </c>
      <c r="I166" s="25">
        <v>0</v>
      </c>
      <c r="J166" s="23">
        <v>0</v>
      </c>
      <c r="K166" s="66">
        <v>0</v>
      </c>
      <c r="L166" s="101">
        <v>0</v>
      </c>
    </row>
    <row r="167" spans="1:12" ht="20.25" customHeight="1" thickBot="1">
      <c r="A167" s="108" t="s">
        <v>211</v>
      </c>
      <c r="B167" s="111" t="s">
        <v>159</v>
      </c>
      <c r="C167" s="114" t="s">
        <v>204</v>
      </c>
      <c r="D167" s="117" t="s">
        <v>245</v>
      </c>
      <c r="E167" s="123">
        <v>2014</v>
      </c>
      <c r="F167" s="52" t="s">
        <v>6</v>
      </c>
      <c r="G167" s="64">
        <f t="shared" si="22"/>
        <v>3680</v>
      </c>
      <c r="H167" s="64">
        <f>H168+H169+H170+H171</f>
        <v>0</v>
      </c>
      <c r="I167" s="64">
        <f>I168+I169+I170+I171</f>
        <v>0</v>
      </c>
      <c r="J167" s="64">
        <f>J168+J169+J170+J171</f>
        <v>0</v>
      </c>
      <c r="K167" s="85">
        <f>K168+K169+K170+K171</f>
        <v>0</v>
      </c>
      <c r="L167" s="85">
        <f>L168+L169+L170+L171</f>
        <v>3680</v>
      </c>
    </row>
    <row r="168" spans="1:12" ht="20.25" customHeight="1" thickBot="1">
      <c r="A168" s="109"/>
      <c r="B168" s="112"/>
      <c r="C168" s="115"/>
      <c r="D168" s="118"/>
      <c r="E168" s="123"/>
      <c r="F168" s="49" t="s">
        <v>105</v>
      </c>
      <c r="G168" s="64">
        <f t="shared" si="22"/>
        <v>3680</v>
      </c>
      <c r="H168" s="28">
        <v>0</v>
      </c>
      <c r="I168" s="25">
        <v>0</v>
      </c>
      <c r="J168" s="23">
        <v>0</v>
      </c>
      <c r="K168" s="86">
        <v>0</v>
      </c>
      <c r="L168" s="97">
        <v>3680</v>
      </c>
    </row>
    <row r="169" spans="1:12" ht="20.25" customHeight="1" thickBot="1">
      <c r="A169" s="109"/>
      <c r="B169" s="112"/>
      <c r="C169" s="115"/>
      <c r="D169" s="118"/>
      <c r="E169" s="123"/>
      <c r="F169" s="52" t="s">
        <v>27</v>
      </c>
      <c r="G169" s="64">
        <f t="shared" si="22"/>
        <v>0</v>
      </c>
      <c r="H169" s="28">
        <v>0</v>
      </c>
      <c r="I169" s="25">
        <v>0</v>
      </c>
      <c r="J169" s="23">
        <v>0</v>
      </c>
      <c r="K169" s="66">
        <v>0</v>
      </c>
      <c r="L169" s="101">
        <v>0</v>
      </c>
    </row>
    <row r="170" spans="1:12" ht="20.25" customHeight="1" thickBot="1">
      <c r="A170" s="109"/>
      <c r="B170" s="112"/>
      <c r="C170" s="115"/>
      <c r="D170" s="118"/>
      <c r="E170" s="123"/>
      <c r="F170" s="57" t="s">
        <v>25</v>
      </c>
      <c r="G170" s="64">
        <f t="shared" si="22"/>
        <v>0</v>
      </c>
      <c r="H170" s="28">
        <v>0</v>
      </c>
      <c r="I170" s="25">
        <v>0</v>
      </c>
      <c r="J170" s="23">
        <v>0</v>
      </c>
      <c r="K170" s="66">
        <v>0</v>
      </c>
      <c r="L170" s="101">
        <v>0</v>
      </c>
    </row>
    <row r="171" spans="1:12" ht="24" customHeight="1" thickBot="1">
      <c r="A171" s="110"/>
      <c r="B171" s="113"/>
      <c r="C171" s="116"/>
      <c r="D171" s="119"/>
      <c r="E171" s="128"/>
      <c r="F171" s="50" t="s">
        <v>119</v>
      </c>
      <c r="G171" s="64">
        <f t="shared" si="22"/>
        <v>0</v>
      </c>
      <c r="H171" s="28">
        <v>0</v>
      </c>
      <c r="I171" s="25">
        <v>0</v>
      </c>
      <c r="J171" s="23">
        <v>0</v>
      </c>
      <c r="K171" s="66">
        <v>0</v>
      </c>
      <c r="L171" s="101">
        <v>0</v>
      </c>
    </row>
    <row r="172" spans="1:12" ht="23.25" customHeight="1" hidden="1" thickBot="1">
      <c r="A172" s="108" t="s">
        <v>212</v>
      </c>
      <c r="B172" s="111" t="s">
        <v>185</v>
      </c>
      <c r="C172" s="114" t="s">
        <v>204</v>
      </c>
      <c r="D172" s="117" t="s">
        <v>179</v>
      </c>
      <c r="E172" s="123">
        <v>2013</v>
      </c>
      <c r="F172" s="52" t="s">
        <v>6</v>
      </c>
      <c r="G172" s="64">
        <f>J172+H172+I172+K172+L172</f>
        <v>0</v>
      </c>
      <c r="H172" s="64">
        <f>H173+H174+H175+H176</f>
        <v>0</v>
      </c>
      <c r="I172" s="64">
        <f>I173+I174+I175+I176</f>
        <v>0</v>
      </c>
      <c r="J172" s="64">
        <f>J173+J174+J175+J176</f>
        <v>0</v>
      </c>
      <c r="K172" s="85">
        <f>K173+K174+K175+K176</f>
        <v>0</v>
      </c>
      <c r="L172" s="85">
        <f>L173+L174+L175+L176</f>
        <v>0</v>
      </c>
    </row>
    <row r="173" spans="1:12" ht="22.5" customHeight="1" hidden="1" thickBot="1">
      <c r="A173" s="109"/>
      <c r="B173" s="112"/>
      <c r="C173" s="115"/>
      <c r="D173" s="118"/>
      <c r="E173" s="123"/>
      <c r="F173" s="49" t="s">
        <v>105</v>
      </c>
      <c r="G173" s="64">
        <f>J173+H173+I173+K173+L173</f>
        <v>0</v>
      </c>
      <c r="H173" s="28"/>
      <c r="I173" s="25"/>
      <c r="J173" s="23"/>
      <c r="K173" s="86"/>
      <c r="L173" s="95"/>
    </row>
    <row r="174" spans="1:12" ht="21.75" customHeight="1" hidden="1" thickBot="1">
      <c r="A174" s="109"/>
      <c r="B174" s="112"/>
      <c r="C174" s="115"/>
      <c r="D174" s="118"/>
      <c r="E174" s="123"/>
      <c r="F174" s="52" t="s">
        <v>27</v>
      </c>
      <c r="G174" s="64">
        <f>J174+H174+I174+K174+L174</f>
        <v>0</v>
      </c>
      <c r="H174" s="28"/>
      <c r="I174" s="25"/>
      <c r="J174" s="23"/>
      <c r="K174" s="86"/>
      <c r="L174" s="96"/>
    </row>
    <row r="175" spans="1:12" ht="20.25" customHeight="1" hidden="1" thickBot="1">
      <c r="A175" s="109"/>
      <c r="B175" s="112"/>
      <c r="C175" s="115"/>
      <c r="D175" s="118"/>
      <c r="E175" s="123"/>
      <c r="F175" s="57" t="s">
        <v>25</v>
      </c>
      <c r="G175" s="64">
        <f>J175+H175+I175+K175+L175</f>
        <v>0</v>
      </c>
      <c r="H175" s="28"/>
      <c r="I175" s="25"/>
      <c r="J175" s="23"/>
      <c r="K175" s="86"/>
      <c r="L175" s="95"/>
    </row>
    <row r="176" spans="1:12" ht="18" customHeight="1" hidden="1" thickBot="1">
      <c r="A176" s="110"/>
      <c r="B176" s="113"/>
      <c r="C176" s="116"/>
      <c r="D176" s="119"/>
      <c r="E176" s="128"/>
      <c r="F176" s="50" t="s">
        <v>119</v>
      </c>
      <c r="G176" s="64">
        <f>J176+H176+I176+K176+L176</f>
        <v>0</v>
      </c>
      <c r="H176" s="28"/>
      <c r="I176" s="25"/>
      <c r="J176" s="23"/>
      <c r="K176" s="86"/>
      <c r="L176" s="95"/>
    </row>
    <row r="177" spans="1:15" ht="20.25" customHeight="1" thickBot="1">
      <c r="A177" s="108" t="s">
        <v>212</v>
      </c>
      <c r="B177" s="112" t="s">
        <v>160</v>
      </c>
      <c r="C177" s="114" t="s">
        <v>203</v>
      </c>
      <c r="D177" s="117" t="s">
        <v>245</v>
      </c>
      <c r="E177" s="123">
        <v>2013</v>
      </c>
      <c r="F177" s="52" t="s">
        <v>6</v>
      </c>
      <c r="G177" s="64">
        <f aca="true" t="shared" si="23" ref="G177:G243">J177+H177+I177+K177+L177</f>
        <v>1749.2</v>
      </c>
      <c r="H177" s="64">
        <f>H178+H179+H180+H181</f>
        <v>0</v>
      </c>
      <c r="I177" s="64">
        <f>I178+I179+I180+I181</f>
        <v>0</v>
      </c>
      <c r="J177" s="64">
        <f>J178+J179+J180+J181</f>
        <v>0</v>
      </c>
      <c r="K177" s="85">
        <f>K178+K179+K180+K181</f>
        <v>1749.2</v>
      </c>
      <c r="L177" s="85">
        <f>L178+L179+L180+L181</f>
        <v>0</v>
      </c>
      <c r="O177" s="69"/>
    </row>
    <row r="178" spans="1:15" ht="20.25" customHeight="1" thickBot="1">
      <c r="A178" s="109"/>
      <c r="B178" s="112"/>
      <c r="C178" s="115"/>
      <c r="D178" s="118"/>
      <c r="E178" s="123"/>
      <c r="F178" s="49" t="s">
        <v>105</v>
      </c>
      <c r="G178" s="64">
        <f t="shared" si="23"/>
        <v>1749.2</v>
      </c>
      <c r="H178" s="28">
        <v>0</v>
      </c>
      <c r="I178" s="25">
        <v>0</v>
      </c>
      <c r="J178" s="23">
        <v>0</v>
      </c>
      <c r="K178" s="86">
        <v>1749.2</v>
      </c>
      <c r="L178" s="97">
        <v>0</v>
      </c>
      <c r="O178" s="69"/>
    </row>
    <row r="179" spans="1:15" ht="20.25" customHeight="1" thickBot="1">
      <c r="A179" s="109"/>
      <c r="B179" s="112"/>
      <c r="C179" s="115"/>
      <c r="D179" s="118"/>
      <c r="E179" s="123"/>
      <c r="F179" s="52" t="s">
        <v>27</v>
      </c>
      <c r="G179" s="64">
        <f t="shared" si="23"/>
        <v>0</v>
      </c>
      <c r="H179" s="28">
        <v>0</v>
      </c>
      <c r="I179" s="25">
        <v>0</v>
      </c>
      <c r="J179" s="23">
        <v>0</v>
      </c>
      <c r="K179" s="66">
        <v>0</v>
      </c>
      <c r="L179" s="101">
        <v>0</v>
      </c>
      <c r="O179" s="69"/>
    </row>
    <row r="180" spans="1:15" ht="18.75" customHeight="1" thickBot="1">
      <c r="A180" s="109"/>
      <c r="B180" s="112"/>
      <c r="C180" s="115"/>
      <c r="D180" s="118"/>
      <c r="E180" s="123"/>
      <c r="F180" s="57" t="s">
        <v>25</v>
      </c>
      <c r="G180" s="64">
        <f t="shared" si="23"/>
        <v>0</v>
      </c>
      <c r="H180" s="28">
        <v>0</v>
      </c>
      <c r="I180" s="25">
        <v>0</v>
      </c>
      <c r="J180" s="23">
        <v>0</v>
      </c>
      <c r="K180" s="66">
        <v>0</v>
      </c>
      <c r="L180" s="101">
        <v>0</v>
      </c>
      <c r="O180" s="69"/>
    </row>
    <row r="181" spans="1:15" ht="18" customHeight="1" thickBot="1">
      <c r="A181" s="110"/>
      <c r="B181" s="113"/>
      <c r="C181" s="116"/>
      <c r="D181" s="119"/>
      <c r="E181" s="124"/>
      <c r="F181" s="50" t="s">
        <v>119</v>
      </c>
      <c r="G181" s="64">
        <f t="shared" si="23"/>
        <v>0</v>
      </c>
      <c r="H181" s="28">
        <v>0</v>
      </c>
      <c r="I181" s="25">
        <v>0</v>
      </c>
      <c r="J181" s="23">
        <v>0</v>
      </c>
      <c r="K181" s="66">
        <v>0</v>
      </c>
      <c r="L181" s="101">
        <v>0</v>
      </c>
      <c r="O181" s="69"/>
    </row>
    <row r="182" spans="1:15" ht="10.5" customHeight="1" hidden="1" thickBot="1">
      <c r="A182" s="108" t="s">
        <v>214</v>
      </c>
      <c r="B182" s="112" t="s">
        <v>186</v>
      </c>
      <c r="C182" s="114" t="s">
        <v>203</v>
      </c>
      <c r="D182" s="117" t="s">
        <v>179</v>
      </c>
      <c r="E182" s="123">
        <v>2013</v>
      </c>
      <c r="F182" s="52" t="s">
        <v>6</v>
      </c>
      <c r="G182" s="64">
        <f aca="true" t="shared" si="24" ref="G182:G191">J182+H182+I182+K182+L182</f>
        <v>0</v>
      </c>
      <c r="H182" s="64">
        <f>H183+H184+H185+H186</f>
        <v>0</v>
      </c>
      <c r="I182" s="64">
        <f>I183+I184+I185+I186</f>
        <v>0</v>
      </c>
      <c r="J182" s="64">
        <f>J183+J184+J185+J186</f>
        <v>0</v>
      </c>
      <c r="K182" s="85">
        <f>K183+K184+K185+K186</f>
        <v>0</v>
      </c>
      <c r="L182" s="85">
        <f>L183+L184+L185+L186</f>
        <v>0</v>
      </c>
      <c r="O182" s="69"/>
    </row>
    <row r="183" spans="1:15" ht="15.75" customHeight="1" hidden="1" thickBot="1">
      <c r="A183" s="109"/>
      <c r="B183" s="112"/>
      <c r="C183" s="115"/>
      <c r="D183" s="118"/>
      <c r="E183" s="123"/>
      <c r="F183" s="49" t="s">
        <v>105</v>
      </c>
      <c r="G183" s="64">
        <f t="shared" si="24"/>
        <v>0</v>
      </c>
      <c r="H183" s="28"/>
      <c r="I183" s="25"/>
      <c r="J183" s="23"/>
      <c r="K183" s="86"/>
      <c r="L183" s="95"/>
      <c r="O183" s="69"/>
    </row>
    <row r="184" spans="1:15" ht="17.25" customHeight="1" hidden="1" thickBot="1">
      <c r="A184" s="109"/>
      <c r="B184" s="112"/>
      <c r="C184" s="115"/>
      <c r="D184" s="118"/>
      <c r="E184" s="123"/>
      <c r="F184" s="52" t="s">
        <v>27</v>
      </c>
      <c r="G184" s="64">
        <f t="shared" si="24"/>
        <v>0</v>
      </c>
      <c r="H184" s="28"/>
      <c r="I184" s="25"/>
      <c r="J184" s="23"/>
      <c r="K184" s="86"/>
      <c r="L184" s="96"/>
      <c r="O184" s="69"/>
    </row>
    <row r="185" spans="1:15" ht="15" customHeight="1" hidden="1" thickBot="1">
      <c r="A185" s="109"/>
      <c r="B185" s="112"/>
      <c r="C185" s="115"/>
      <c r="D185" s="118"/>
      <c r="E185" s="123"/>
      <c r="F185" s="57" t="s">
        <v>25</v>
      </c>
      <c r="G185" s="64">
        <f t="shared" si="24"/>
        <v>0</v>
      </c>
      <c r="H185" s="28"/>
      <c r="I185" s="25"/>
      <c r="J185" s="23"/>
      <c r="K185" s="86"/>
      <c r="L185" s="95"/>
      <c r="O185" s="69"/>
    </row>
    <row r="186" spans="1:15" ht="15.75" customHeight="1" hidden="1" thickBot="1">
      <c r="A186" s="110"/>
      <c r="B186" s="113"/>
      <c r="C186" s="116"/>
      <c r="D186" s="119"/>
      <c r="E186" s="124"/>
      <c r="F186" s="50" t="s">
        <v>119</v>
      </c>
      <c r="G186" s="64">
        <f t="shared" si="24"/>
        <v>0</v>
      </c>
      <c r="H186" s="28"/>
      <c r="I186" s="25"/>
      <c r="J186" s="23"/>
      <c r="K186" s="86"/>
      <c r="L186" s="95"/>
      <c r="O186" s="69"/>
    </row>
    <row r="187" spans="1:15" ht="18.75" customHeight="1" thickBot="1">
      <c r="A187" s="125" t="s">
        <v>213</v>
      </c>
      <c r="B187" s="112" t="s">
        <v>250</v>
      </c>
      <c r="C187" s="114" t="s">
        <v>203</v>
      </c>
      <c r="D187" s="117" t="s">
        <v>245</v>
      </c>
      <c r="E187" s="123">
        <v>2014</v>
      </c>
      <c r="F187" s="52" t="s">
        <v>6</v>
      </c>
      <c r="G187" s="64">
        <f t="shared" si="24"/>
        <v>2117.6</v>
      </c>
      <c r="H187" s="64">
        <f>H188+H189+H190+H191</f>
        <v>0</v>
      </c>
      <c r="I187" s="64">
        <f>I188+I189+I190+I191</f>
        <v>0</v>
      </c>
      <c r="J187" s="64">
        <f>J188+J189+J190+J191</f>
        <v>0</v>
      </c>
      <c r="K187" s="85">
        <f>K188+K189+K190+K191</f>
        <v>0</v>
      </c>
      <c r="L187" s="85">
        <f>L188+L189+L190+L191</f>
        <v>2117.6</v>
      </c>
      <c r="O187" s="69"/>
    </row>
    <row r="188" spans="1:15" ht="15" customHeight="1" thickBot="1">
      <c r="A188" s="126"/>
      <c r="B188" s="112"/>
      <c r="C188" s="115"/>
      <c r="D188" s="118"/>
      <c r="E188" s="123"/>
      <c r="F188" s="49" t="s">
        <v>105</v>
      </c>
      <c r="G188" s="64">
        <f t="shared" si="24"/>
        <v>2117.6</v>
      </c>
      <c r="H188" s="28">
        <v>0</v>
      </c>
      <c r="I188" s="25">
        <v>0</v>
      </c>
      <c r="J188" s="23">
        <v>0</v>
      </c>
      <c r="K188" s="86">
        <v>0</v>
      </c>
      <c r="L188" s="95">
        <v>2117.6</v>
      </c>
      <c r="O188" s="69"/>
    </row>
    <row r="189" spans="1:15" ht="15" customHeight="1" thickBot="1">
      <c r="A189" s="126"/>
      <c r="B189" s="112"/>
      <c r="C189" s="115"/>
      <c r="D189" s="118"/>
      <c r="E189" s="123"/>
      <c r="F189" s="52" t="s">
        <v>27</v>
      </c>
      <c r="G189" s="64">
        <f t="shared" si="24"/>
        <v>0</v>
      </c>
      <c r="H189" s="28">
        <v>0</v>
      </c>
      <c r="I189" s="25">
        <v>0</v>
      </c>
      <c r="J189" s="23">
        <v>0</v>
      </c>
      <c r="K189" s="66">
        <v>0</v>
      </c>
      <c r="L189" s="101">
        <v>0</v>
      </c>
      <c r="O189" s="69"/>
    </row>
    <row r="190" spans="1:15" ht="15.75" customHeight="1" thickBot="1">
      <c r="A190" s="126"/>
      <c r="B190" s="112"/>
      <c r="C190" s="115"/>
      <c r="D190" s="118"/>
      <c r="E190" s="123"/>
      <c r="F190" s="57" t="s">
        <v>25</v>
      </c>
      <c r="G190" s="64">
        <f t="shared" si="24"/>
        <v>0</v>
      </c>
      <c r="H190" s="28">
        <v>0</v>
      </c>
      <c r="I190" s="25">
        <v>0</v>
      </c>
      <c r="J190" s="23">
        <v>0</v>
      </c>
      <c r="K190" s="66">
        <v>0</v>
      </c>
      <c r="L190" s="101">
        <v>0</v>
      </c>
      <c r="O190" s="69"/>
    </row>
    <row r="191" spans="1:15" ht="17.25" customHeight="1" thickBot="1">
      <c r="A191" s="127"/>
      <c r="B191" s="113"/>
      <c r="C191" s="116"/>
      <c r="D191" s="119"/>
      <c r="E191" s="124"/>
      <c r="F191" s="50" t="s">
        <v>119</v>
      </c>
      <c r="G191" s="64">
        <f t="shared" si="24"/>
        <v>0</v>
      </c>
      <c r="H191" s="28">
        <v>0</v>
      </c>
      <c r="I191" s="25">
        <v>0</v>
      </c>
      <c r="J191" s="23">
        <v>0</v>
      </c>
      <c r="K191" s="66">
        <v>0</v>
      </c>
      <c r="L191" s="101">
        <v>0</v>
      </c>
      <c r="O191" s="69"/>
    </row>
    <row r="192" spans="1:15" ht="20.25" customHeight="1" thickBot="1">
      <c r="A192" s="108" t="s">
        <v>214</v>
      </c>
      <c r="B192" s="112" t="s">
        <v>161</v>
      </c>
      <c r="C192" s="114" t="s">
        <v>205</v>
      </c>
      <c r="D192" s="117" t="s">
        <v>245</v>
      </c>
      <c r="E192" s="123">
        <v>2010</v>
      </c>
      <c r="F192" s="52" t="s">
        <v>6</v>
      </c>
      <c r="G192" s="64">
        <f t="shared" si="23"/>
        <v>58</v>
      </c>
      <c r="H192" s="64">
        <f>H193+H194+H195+H196</f>
        <v>58</v>
      </c>
      <c r="I192" s="64">
        <f>I193+I194+I195+I196</f>
        <v>0</v>
      </c>
      <c r="J192" s="64">
        <f>J193+J194+J195+J196</f>
        <v>0</v>
      </c>
      <c r="K192" s="85">
        <f>K193+K194+K195+K196</f>
        <v>0</v>
      </c>
      <c r="L192" s="85">
        <f>L193+L194+L195+L196</f>
        <v>0</v>
      </c>
      <c r="O192" s="69"/>
    </row>
    <row r="193" spans="1:15" ht="20.25" customHeight="1" thickBot="1">
      <c r="A193" s="109"/>
      <c r="B193" s="112"/>
      <c r="C193" s="115"/>
      <c r="D193" s="118"/>
      <c r="E193" s="123"/>
      <c r="F193" s="49" t="s">
        <v>105</v>
      </c>
      <c r="G193" s="64">
        <f t="shared" si="23"/>
        <v>58</v>
      </c>
      <c r="H193" s="28">
        <v>58</v>
      </c>
      <c r="I193" s="25">
        <v>0</v>
      </c>
      <c r="J193" s="23">
        <v>0</v>
      </c>
      <c r="K193" s="86">
        <v>0</v>
      </c>
      <c r="L193" s="97">
        <v>0</v>
      </c>
      <c r="O193" s="69"/>
    </row>
    <row r="194" spans="1:15" ht="20.25" customHeight="1" thickBot="1">
      <c r="A194" s="109"/>
      <c r="B194" s="112"/>
      <c r="C194" s="115"/>
      <c r="D194" s="118"/>
      <c r="E194" s="123"/>
      <c r="F194" s="52" t="s">
        <v>27</v>
      </c>
      <c r="G194" s="64">
        <f t="shared" si="23"/>
        <v>0</v>
      </c>
      <c r="H194" s="28">
        <v>0</v>
      </c>
      <c r="I194" s="25">
        <v>0</v>
      </c>
      <c r="J194" s="23">
        <v>0</v>
      </c>
      <c r="K194" s="66">
        <v>0</v>
      </c>
      <c r="L194" s="101">
        <v>0</v>
      </c>
      <c r="O194" s="69"/>
    </row>
    <row r="195" spans="1:15" ht="18.75" customHeight="1" thickBot="1">
      <c r="A195" s="109"/>
      <c r="B195" s="112"/>
      <c r="C195" s="115"/>
      <c r="D195" s="118"/>
      <c r="E195" s="123"/>
      <c r="F195" s="57" t="s">
        <v>25</v>
      </c>
      <c r="G195" s="64">
        <f t="shared" si="23"/>
        <v>0</v>
      </c>
      <c r="H195" s="28">
        <v>0</v>
      </c>
      <c r="I195" s="25">
        <v>0</v>
      </c>
      <c r="J195" s="23">
        <v>0</v>
      </c>
      <c r="K195" s="66">
        <v>0</v>
      </c>
      <c r="L195" s="101">
        <v>0</v>
      </c>
      <c r="O195" s="69"/>
    </row>
    <row r="196" spans="1:15" ht="15.75" thickBot="1">
      <c r="A196" s="110"/>
      <c r="B196" s="113"/>
      <c r="C196" s="116"/>
      <c r="D196" s="119"/>
      <c r="E196" s="124"/>
      <c r="F196" s="50" t="s">
        <v>119</v>
      </c>
      <c r="G196" s="64">
        <f t="shared" si="23"/>
        <v>0</v>
      </c>
      <c r="H196" s="28">
        <v>0</v>
      </c>
      <c r="I196" s="25">
        <v>0</v>
      </c>
      <c r="J196" s="23">
        <v>0</v>
      </c>
      <c r="K196" s="66">
        <v>0</v>
      </c>
      <c r="L196" s="101">
        <v>0</v>
      </c>
      <c r="O196" s="69"/>
    </row>
    <row r="197" spans="1:15" ht="20.25" customHeight="1" thickBot="1">
      <c r="A197" s="108" t="s">
        <v>215</v>
      </c>
      <c r="B197" s="112" t="s">
        <v>162</v>
      </c>
      <c r="C197" s="114" t="s">
        <v>205</v>
      </c>
      <c r="D197" s="117" t="s">
        <v>243</v>
      </c>
      <c r="E197" s="123" t="s">
        <v>126</v>
      </c>
      <c r="F197" s="52" t="s">
        <v>6</v>
      </c>
      <c r="G197" s="64">
        <f t="shared" si="23"/>
        <v>8342.8</v>
      </c>
      <c r="H197" s="64">
        <f>H198+H199+H200+H201</f>
        <v>0</v>
      </c>
      <c r="I197" s="64">
        <f>I198+I199+I200+I201</f>
        <v>3265.3</v>
      </c>
      <c r="J197" s="64">
        <f>J198+J199+J200+J201</f>
        <v>0</v>
      </c>
      <c r="K197" s="85">
        <f>K198+K199+K200+K201</f>
        <v>1192.8999999999999</v>
      </c>
      <c r="L197" s="85">
        <f>L198+L199+L200+L201</f>
        <v>3884.6</v>
      </c>
      <c r="O197" s="69"/>
    </row>
    <row r="198" spans="1:15" ht="20.25" customHeight="1" thickBot="1">
      <c r="A198" s="109"/>
      <c r="B198" s="112"/>
      <c r="C198" s="115"/>
      <c r="D198" s="118"/>
      <c r="E198" s="123"/>
      <c r="F198" s="49" t="s">
        <v>105</v>
      </c>
      <c r="G198" s="64">
        <f t="shared" si="23"/>
        <v>989.2</v>
      </c>
      <c r="H198" s="28">
        <v>0</v>
      </c>
      <c r="I198" s="25">
        <v>486.5</v>
      </c>
      <c r="J198" s="23">
        <v>0</v>
      </c>
      <c r="K198" s="86">
        <v>118.1</v>
      </c>
      <c r="L198" s="95">
        <v>384.6</v>
      </c>
      <c r="O198" s="69"/>
    </row>
    <row r="199" spans="1:15" ht="20.25" customHeight="1" thickBot="1">
      <c r="A199" s="109"/>
      <c r="B199" s="112"/>
      <c r="C199" s="115"/>
      <c r="D199" s="118"/>
      <c r="E199" s="123"/>
      <c r="F199" s="52" t="s">
        <v>27</v>
      </c>
      <c r="G199" s="64">
        <f t="shared" si="23"/>
        <v>7353.6</v>
      </c>
      <c r="H199" s="28">
        <v>0</v>
      </c>
      <c r="I199" s="25">
        <v>2778.8</v>
      </c>
      <c r="J199" s="23">
        <v>0</v>
      </c>
      <c r="K199" s="86">
        <v>1074.8</v>
      </c>
      <c r="L199" s="98">
        <v>3500</v>
      </c>
      <c r="O199" s="69"/>
    </row>
    <row r="200" spans="1:15" ht="18.75" customHeight="1" thickBot="1">
      <c r="A200" s="109"/>
      <c r="B200" s="112"/>
      <c r="C200" s="115"/>
      <c r="D200" s="118"/>
      <c r="E200" s="123"/>
      <c r="F200" s="57" t="s">
        <v>25</v>
      </c>
      <c r="G200" s="64">
        <f t="shared" si="23"/>
        <v>0</v>
      </c>
      <c r="H200" s="28">
        <v>0</v>
      </c>
      <c r="I200" s="25">
        <v>0</v>
      </c>
      <c r="J200" s="23">
        <v>0</v>
      </c>
      <c r="K200" s="86">
        <v>0</v>
      </c>
      <c r="L200" s="97">
        <v>0</v>
      </c>
      <c r="O200" s="69"/>
    </row>
    <row r="201" spans="1:15" ht="15.75" thickBot="1">
      <c r="A201" s="110"/>
      <c r="B201" s="113"/>
      <c r="C201" s="116"/>
      <c r="D201" s="119"/>
      <c r="E201" s="124"/>
      <c r="F201" s="50" t="s">
        <v>119</v>
      </c>
      <c r="G201" s="64">
        <f t="shared" si="23"/>
        <v>0</v>
      </c>
      <c r="H201" s="28">
        <v>0</v>
      </c>
      <c r="I201" s="25">
        <v>0</v>
      </c>
      <c r="J201" s="23">
        <v>0</v>
      </c>
      <c r="K201" s="86">
        <v>0</v>
      </c>
      <c r="L201" s="97">
        <v>0</v>
      </c>
      <c r="O201" s="69"/>
    </row>
    <row r="202" spans="1:15" ht="20.25" customHeight="1" thickBot="1">
      <c r="A202" s="108" t="s">
        <v>233</v>
      </c>
      <c r="B202" s="112" t="s">
        <v>163</v>
      </c>
      <c r="C202" s="114" t="s">
        <v>205</v>
      </c>
      <c r="D202" s="117" t="s">
        <v>243</v>
      </c>
      <c r="E202" s="123">
        <v>2011</v>
      </c>
      <c r="F202" s="52" t="s">
        <v>6</v>
      </c>
      <c r="G202" s="64">
        <f t="shared" si="23"/>
        <v>874.4000000000001</v>
      </c>
      <c r="H202" s="64">
        <f>H203+H204+H205+H206</f>
        <v>0</v>
      </c>
      <c r="I202" s="64">
        <f>I203+I204+I205+I206</f>
        <v>874.4000000000001</v>
      </c>
      <c r="J202" s="64">
        <f>J203+J204+J205+J206</f>
        <v>0</v>
      </c>
      <c r="K202" s="85">
        <f>K203+K204+K205+K206</f>
        <v>0</v>
      </c>
      <c r="L202" s="85">
        <f>L203+L204+L205+L206</f>
        <v>0</v>
      </c>
      <c r="O202" s="69"/>
    </row>
    <row r="203" spans="1:15" ht="20.25" customHeight="1" thickBot="1">
      <c r="A203" s="109"/>
      <c r="B203" s="112"/>
      <c r="C203" s="115"/>
      <c r="D203" s="118"/>
      <c r="E203" s="123"/>
      <c r="F203" s="49" t="s">
        <v>105</v>
      </c>
      <c r="G203" s="64">
        <f t="shared" si="23"/>
        <v>130.3</v>
      </c>
      <c r="H203" s="28">
        <v>0</v>
      </c>
      <c r="I203" s="25">
        <v>130.3</v>
      </c>
      <c r="J203" s="23">
        <v>0</v>
      </c>
      <c r="K203" s="86">
        <v>0</v>
      </c>
      <c r="L203" s="97">
        <v>0</v>
      </c>
      <c r="O203" s="69"/>
    </row>
    <row r="204" spans="1:15" ht="20.25" customHeight="1" thickBot="1">
      <c r="A204" s="109"/>
      <c r="B204" s="112"/>
      <c r="C204" s="115"/>
      <c r="D204" s="118"/>
      <c r="E204" s="123"/>
      <c r="F204" s="52" t="s">
        <v>27</v>
      </c>
      <c r="G204" s="64">
        <f t="shared" si="23"/>
        <v>744.1</v>
      </c>
      <c r="H204" s="28">
        <v>0</v>
      </c>
      <c r="I204" s="25">
        <v>744.1</v>
      </c>
      <c r="J204" s="23">
        <v>0</v>
      </c>
      <c r="K204" s="86">
        <v>0</v>
      </c>
      <c r="L204" s="98">
        <v>0</v>
      </c>
      <c r="O204" s="69"/>
    </row>
    <row r="205" spans="1:15" ht="18.75" customHeight="1" thickBot="1">
      <c r="A205" s="109"/>
      <c r="B205" s="112"/>
      <c r="C205" s="115"/>
      <c r="D205" s="118"/>
      <c r="E205" s="123"/>
      <c r="F205" s="57" t="s">
        <v>25</v>
      </c>
      <c r="G205" s="64">
        <f t="shared" si="23"/>
        <v>0</v>
      </c>
      <c r="H205" s="28">
        <v>0</v>
      </c>
      <c r="I205" s="25">
        <v>0</v>
      </c>
      <c r="J205" s="23">
        <v>0</v>
      </c>
      <c r="K205" s="86">
        <v>0</v>
      </c>
      <c r="L205" s="97">
        <v>0</v>
      </c>
      <c r="O205" s="69"/>
    </row>
    <row r="206" spans="1:15" ht="15.75" thickBot="1">
      <c r="A206" s="110"/>
      <c r="B206" s="113"/>
      <c r="C206" s="116"/>
      <c r="D206" s="119"/>
      <c r="E206" s="124"/>
      <c r="F206" s="50" t="s">
        <v>119</v>
      </c>
      <c r="G206" s="64">
        <f t="shared" si="23"/>
        <v>0</v>
      </c>
      <c r="H206" s="28">
        <v>0</v>
      </c>
      <c r="I206" s="25">
        <v>0</v>
      </c>
      <c r="J206" s="23">
        <v>0</v>
      </c>
      <c r="K206" s="86">
        <v>0</v>
      </c>
      <c r="L206" s="97">
        <v>0</v>
      </c>
      <c r="O206" s="69"/>
    </row>
    <row r="207" spans="1:15" ht="20.25" customHeight="1" thickBot="1">
      <c r="A207" s="108" t="s">
        <v>216</v>
      </c>
      <c r="B207" s="112" t="s">
        <v>164</v>
      </c>
      <c r="C207" s="114" t="s">
        <v>204</v>
      </c>
      <c r="D207" s="117" t="s">
        <v>245</v>
      </c>
      <c r="E207" s="123" t="s">
        <v>128</v>
      </c>
      <c r="F207" s="52" t="s">
        <v>6</v>
      </c>
      <c r="G207" s="64">
        <f t="shared" si="23"/>
        <v>173.3</v>
      </c>
      <c r="H207" s="64">
        <f>H208+H209+H210+H211</f>
        <v>88.5</v>
      </c>
      <c r="I207" s="64">
        <f>I208+I209+I210+I211</f>
        <v>84.8</v>
      </c>
      <c r="J207" s="64">
        <f>J208+J209+J210+J211</f>
        <v>0</v>
      </c>
      <c r="K207" s="85">
        <f>K208+K209+K210+K211</f>
        <v>0</v>
      </c>
      <c r="L207" s="85">
        <f>L208+L209+L210+L211</f>
        <v>0</v>
      </c>
      <c r="O207" s="69"/>
    </row>
    <row r="208" spans="1:15" ht="20.25" customHeight="1" thickBot="1">
      <c r="A208" s="109"/>
      <c r="B208" s="112"/>
      <c r="C208" s="115"/>
      <c r="D208" s="118"/>
      <c r="E208" s="123"/>
      <c r="F208" s="49" t="s">
        <v>105</v>
      </c>
      <c r="G208" s="64">
        <f t="shared" si="23"/>
        <v>173.3</v>
      </c>
      <c r="H208" s="28">
        <v>88.5</v>
      </c>
      <c r="I208" s="25">
        <v>84.8</v>
      </c>
      <c r="J208" s="23">
        <v>0</v>
      </c>
      <c r="K208" s="86">
        <v>0</v>
      </c>
      <c r="L208" s="97">
        <v>0</v>
      </c>
      <c r="O208" s="69"/>
    </row>
    <row r="209" spans="1:15" ht="20.25" customHeight="1" thickBot="1">
      <c r="A209" s="109"/>
      <c r="B209" s="112"/>
      <c r="C209" s="115"/>
      <c r="D209" s="118"/>
      <c r="E209" s="123"/>
      <c r="F209" s="52" t="s">
        <v>27</v>
      </c>
      <c r="G209" s="64">
        <f t="shared" si="23"/>
        <v>0</v>
      </c>
      <c r="H209" s="28">
        <v>0</v>
      </c>
      <c r="I209" s="25">
        <v>0</v>
      </c>
      <c r="J209" s="23">
        <v>0</v>
      </c>
      <c r="K209" s="66">
        <v>0</v>
      </c>
      <c r="L209" s="101">
        <v>0</v>
      </c>
      <c r="O209" s="69"/>
    </row>
    <row r="210" spans="1:15" ht="18.75" customHeight="1" thickBot="1">
      <c r="A210" s="109"/>
      <c r="B210" s="112"/>
      <c r="C210" s="115"/>
      <c r="D210" s="118"/>
      <c r="E210" s="123"/>
      <c r="F210" s="57" t="s">
        <v>25</v>
      </c>
      <c r="G210" s="64">
        <f t="shared" si="23"/>
        <v>0</v>
      </c>
      <c r="H210" s="28">
        <v>0</v>
      </c>
      <c r="I210" s="25">
        <v>0</v>
      </c>
      <c r="J210" s="23">
        <v>0</v>
      </c>
      <c r="K210" s="66">
        <v>0</v>
      </c>
      <c r="L210" s="101">
        <v>0</v>
      </c>
      <c r="O210" s="69"/>
    </row>
    <row r="211" spans="1:15" ht="15.75" thickBot="1">
      <c r="A211" s="110"/>
      <c r="B211" s="113"/>
      <c r="C211" s="116"/>
      <c r="D211" s="119"/>
      <c r="E211" s="124"/>
      <c r="F211" s="50" t="s">
        <v>119</v>
      </c>
      <c r="G211" s="64">
        <f t="shared" si="23"/>
        <v>0</v>
      </c>
      <c r="H211" s="28">
        <v>0</v>
      </c>
      <c r="I211" s="25">
        <v>0</v>
      </c>
      <c r="J211" s="23">
        <v>0</v>
      </c>
      <c r="K211" s="66">
        <v>0</v>
      </c>
      <c r="L211" s="101">
        <v>0</v>
      </c>
      <c r="O211" s="69"/>
    </row>
    <row r="212" spans="1:15" ht="20.25" customHeight="1" thickBot="1">
      <c r="A212" s="108" t="s">
        <v>217</v>
      </c>
      <c r="B212" s="112" t="s">
        <v>165</v>
      </c>
      <c r="C212" s="114" t="s">
        <v>206</v>
      </c>
      <c r="D212" s="117" t="s">
        <v>245</v>
      </c>
      <c r="E212" s="123">
        <v>2010</v>
      </c>
      <c r="F212" s="52" t="s">
        <v>6</v>
      </c>
      <c r="G212" s="64">
        <f t="shared" si="23"/>
        <v>59.2</v>
      </c>
      <c r="H212" s="64">
        <f>H213+H214+H215+H216</f>
        <v>59.2</v>
      </c>
      <c r="I212" s="64">
        <f>I213+I214+I215+I216</f>
        <v>0</v>
      </c>
      <c r="J212" s="64">
        <f>J213+J214+J215+J216</f>
        <v>0</v>
      </c>
      <c r="K212" s="85">
        <f>K213+K214+K215+K216</f>
        <v>0</v>
      </c>
      <c r="L212" s="85">
        <f>L213+L214+L215+L216</f>
        <v>0</v>
      </c>
      <c r="O212" s="69"/>
    </row>
    <row r="213" spans="1:15" ht="20.25" customHeight="1" thickBot="1">
      <c r="A213" s="109"/>
      <c r="B213" s="112"/>
      <c r="C213" s="115"/>
      <c r="D213" s="118"/>
      <c r="E213" s="123"/>
      <c r="F213" s="49" t="s">
        <v>105</v>
      </c>
      <c r="G213" s="64">
        <f t="shared" si="23"/>
        <v>59.2</v>
      </c>
      <c r="H213" s="28">
        <v>59.2</v>
      </c>
      <c r="I213" s="25">
        <v>0</v>
      </c>
      <c r="J213" s="23">
        <v>0</v>
      </c>
      <c r="K213" s="86">
        <v>0</v>
      </c>
      <c r="L213" s="97">
        <v>0</v>
      </c>
      <c r="O213" s="69"/>
    </row>
    <row r="214" spans="1:15" ht="20.25" customHeight="1" thickBot="1">
      <c r="A214" s="109"/>
      <c r="B214" s="112"/>
      <c r="C214" s="115"/>
      <c r="D214" s="118"/>
      <c r="E214" s="123"/>
      <c r="F214" s="52" t="s">
        <v>27</v>
      </c>
      <c r="G214" s="64">
        <f t="shared" si="23"/>
        <v>0</v>
      </c>
      <c r="H214" s="28">
        <v>0</v>
      </c>
      <c r="I214" s="25">
        <v>0</v>
      </c>
      <c r="J214" s="23">
        <v>0</v>
      </c>
      <c r="K214" s="66">
        <v>0</v>
      </c>
      <c r="L214" s="101">
        <v>0</v>
      </c>
      <c r="O214" s="69"/>
    </row>
    <row r="215" spans="1:15" ht="18.75" customHeight="1" thickBot="1">
      <c r="A215" s="109"/>
      <c r="B215" s="112"/>
      <c r="C215" s="115"/>
      <c r="D215" s="118"/>
      <c r="E215" s="123"/>
      <c r="F215" s="57" t="s">
        <v>25</v>
      </c>
      <c r="G215" s="64">
        <f t="shared" si="23"/>
        <v>0</v>
      </c>
      <c r="H215" s="28">
        <v>0</v>
      </c>
      <c r="I215" s="25">
        <v>0</v>
      </c>
      <c r="J215" s="23">
        <v>0</v>
      </c>
      <c r="K215" s="66">
        <v>0</v>
      </c>
      <c r="L215" s="101">
        <v>0</v>
      </c>
      <c r="O215" s="69"/>
    </row>
    <row r="216" spans="1:15" ht="15.75" thickBot="1">
      <c r="A216" s="110"/>
      <c r="B216" s="113"/>
      <c r="C216" s="116"/>
      <c r="D216" s="119"/>
      <c r="E216" s="124"/>
      <c r="F216" s="50" t="s">
        <v>119</v>
      </c>
      <c r="G216" s="64">
        <f t="shared" si="23"/>
        <v>0</v>
      </c>
      <c r="H216" s="28">
        <v>0</v>
      </c>
      <c r="I216" s="25">
        <v>0</v>
      </c>
      <c r="J216" s="23">
        <v>0</v>
      </c>
      <c r="K216" s="66">
        <v>0</v>
      </c>
      <c r="L216" s="101">
        <v>0</v>
      </c>
      <c r="O216" s="69"/>
    </row>
    <row r="217" spans="1:15" ht="20.25" customHeight="1" thickBot="1">
      <c r="A217" s="108" t="s">
        <v>218</v>
      </c>
      <c r="B217" s="112" t="s">
        <v>166</v>
      </c>
      <c r="C217" s="114" t="s">
        <v>206</v>
      </c>
      <c r="D217" s="117" t="s">
        <v>245</v>
      </c>
      <c r="E217" s="123">
        <v>2010</v>
      </c>
      <c r="F217" s="52" t="s">
        <v>6</v>
      </c>
      <c r="G217" s="64">
        <f t="shared" si="23"/>
        <v>42.6</v>
      </c>
      <c r="H217" s="64">
        <f>H218+H219+H220+H221</f>
        <v>42.6</v>
      </c>
      <c r="I217" s="64">
        <f>I218+I219+I220+I221</f>
        <v>0</v>
      </c>
      <c r="J217" s="64">
        <f>J218+J219+J220+J221</f>
        <v>0</v>
      </c>
      <c r="K217" s="85">
        <f>K218+K219+K220+K221</f>
        <v>0</v>
      </c>
      <c r="L217" s="85">
        <f>L218+L219+L220+L221</f>
        <v>0</v>
      </c>
      <c r="O217" s="69"/>
    </row>
    <row r="218" spans="1:15" ht="20.25" customHeight="1" thickBot="1">
      <c r="A218" s="109"/>
      <c r="B218" s="112"/>
      <c r="C218" s="115"/>
      <c r="D218" s="118"/>
      <c r="E218" s="123"/>
      <c r="F218" s="49" t="s">
        <v>105</v>
      </c>
      <c r="G218" s="64">
        <f t="shared" si="23"/>
        <v>0</v>
      </c>
      <c r="H218" s="28">
        <v>0</v>
      </c>
      <c r="I218" s="25">
        <v>0</v>
      </c>
      <c r="J218" s="23">
        <v>0</v>
      </c>
      <c r="K218" s="86">
        <v>0</v>
      </c>
      <c r="L218" s="97">
        <v>0</v>
      </c>
      <c r="O218" s="69"/>
    </row>
    <row r="219" spans="1:15" ht="20.25" customHeight="1" thickBot="1">
      <c r="A219" s="109"/>
      <c r="B219" s="112"/>
      <c r="C219" s="115"/>
      <c r="D219" s="118"/>
      <c r="E219" s="123"/>
      <c r="F219" s="52" t="s">
        <v>27</v>
      </c>
      <c r="G219" s="64">
        <f t="shared" si="23"/>
        <v>42.6</v>
      </c>
      <c r="H219" s="28">
        <v>42.6</v>
      </c>
      <c r="I219" s="25">
        <v>0</v>
      </c>
      <c r="J219" s="23">
        <v>0</v>
      </c>
      <c r="K219" s="86">
        <v>0</v>
      </c>
      <c r="L219" s="98">
        <v>0</v>
      </c>
      <c r="O219" s="69"/>
    </row>
    <row r="220" spans="1:15" ht="18.75" customHeight="1" thickBot="1">
      <c r="A220" s="109"/>
      <c r="B220" s="112"/>
      <c r="C220" s="115"/>
      <c r="D220" s="118"/>
      <c r="E220" s="123"/>
      <c r="F220" s="57" t="s">
        <v>25</v>
      </c>
      <c r="G220" s="64">
        <f t="shared" si="23"/>
        <v>0</v>
      </c>
      <c r="H220" s="28">
        <v>0</v>
      </c>
      <c r="I220" s="25">
        <v>0</v>
      </c>
      <c r="J220" s="23">
        <v>0</v>
      </c>
      <c r="K220" s="86">
        <v>0</v>
      </c>
      <c r="L220" s="97">
        <v>0</v>
      </c>
      <c r="O220" s="69"/>
    </row>
    <row r="221" spans="1:15" ht="15.75" thickBot="1">
      <c r="A221" s="110"/>
      <c r="B221" s="113"/>
      <c r="C221" s="116"/>
      <c r="D221" s="119"/>
      <c r="E221" s="124"/>
      <c r="F221" s="50" t="s">
        <v>119</v>
      </c>
      <c r="G221" s="64">
        <f t="shared" si="23"/>
        <v>0</v>
      </c>
      <c r="H221" s="28">
        <v>0</v>
      </c>
      <c r="I221" s="25">
        <v>0</v>
      </c>
      <c r="J221" s="23">
        <v>0</v>
      </c>
      <c r="K221" s="86">
        <v>0</v>
      </c>
      <c r="L221" s="97">
        <v>0</v>
      </c>
      <c r="O221" s="69"/>
    </row>
    <row r="222" spans="1:15" ht="20.25" customHeight="1" thickBot="1">
      <c r="A222" s="108" t="s">
        <v>219</v>
      </c>
      <c r="B222" s="112" t="s">
        <v>167</v>
      </c>
      <c r="C222" s="114" t="s">
        <v>204</v>
      </c>
      <c r="D222" s="117" t="s">
        <v>245</v>
      </c>
      <c r="E222" s="123">
        <v>2010</v>
      </c>
      <c r="F222" s="52" t="s">
        <v>6</v>
      </c>
      <c r="G222" s="64">
        <f t="shared" si="23"/>
        <v>10.5</v>
      </c>
      <c r="H222" s="64">
        <f>H223+H224+H225+H226</f>
        <v>10.5</v>
      </c>
      <c r="I222" s="64">
        <f>I223+I224+I225+I226</f>
        <v>0</v>
      </c>
      <c r="J222" s="64">
        <f>J223+J224+J225+J226</f>
        <v>0</v>
      </c>
      <c r="K222" s="85">
        <f>K223+K224+K225+K226</f>
        <v>0</v>
      </c>
      <c r="L222" s="85">
        <f>L223+L224+L225+L226</f>
        <v>0</v>
      </c>
      <c r="O222" s="69"/>
    </row>
    <row r="223" spans="1:15" ht="20.25" customHeight="1" thickBot="1">
      <c r="A223" s="109"/>
      <c r="B223" s="112"/>
      <c r="C223" s="115"/>
      <c r="D223" s="118"/>
      <c r="E223" s="123"/>
      <c r="F223" s="49" t="s">
        <v>105</v>
      </c>
      <c r="G223" s="64">
        <f t="shared" si="23"/>
        <v>0</v>
      </c>
      <c r="H223" s="28">
        <v>0</v>
      </c>
      <c r="I223" s="25">
        <v>0</v>
      </c>
      <c r="J223" s="23">
        <v>0</v>
      </c>
      <c r="K223" s="86">
        <v>0</v>
      </c>
      <c r="L223" s="97">
        <v>0</v>
      </c>
      <c r="O223" s="69"/>
    </row>
    <row r="224" spans="1:15" ht="20.25" customHeight="1" thickBot="1">
      <c r="A224" s="109"/>
      <c r="B224" s="112"/>
      <c r="C224" s="115"/>
      <c r="D224" s="118"/>
      <c r="E224" s="123"/>
      <c r="F224" s="52" t="s">
        <v>27</v>
      </c>
      <c r="G224" s="64">
        <f t="shared" si="23"/>
        <v>10.5</v>
      </c>
      <c r="H224" s="28">
        <v>10.5</v>
      </c>
      <c r="I224" s="25">
        <v>0</v>
      </c>
      <c r="J224" s="23">
        <v>0</v>
      </c>
      <c r="K224" s="86">
        <v>0</v>
      </c>
      <c r="L224" s="98">
        <v>0</v>
      </c>
      <c r="O224" s="69"/>
    </row>
    <row r="225" spans="1:15" ht="18.75" customHeight="1" thickBot="1">
      <c r="A225" s="109"/>
      <c r="B225" s="112"/>
      <c r="C225" s="115"/>
      <c r="D225" s="118"/>
      <c r="E225" s="123"/>
      <c r="F225" s="57" t="s">
        <v>25</v>
      </c>
      <c r="G225" s="64">
        <f t="shared" si="23"/>
        <v>0</v>
      </c>
      <c r="H225" s="28">
        <v>0</v>
      </c>
      <c r="I225" s="25">
        <v>0</v>
      </c>
      <c r="J225" s="23">
        <v>0</v>
      </c>
      <c r="K225" s="86">
        <v>0</v>
      </c>
      <c r="L225" s="97">
        <v>0</v>
      </c>
      <c r="O225" s="69"/>
    </row>
    <row r="226" spans="1:15" ht="15.75" thickBot="1">
      <c r="A226" s="110"/>
      <c r="B226" s="113"/>
      <c r="C226" s="116"/>
      <c r="D226" s="119"/>
      <c r="E226" s="124"/>
      <c r="F226" s="50" t="s">
        <v>119</v>
      </c>
      <c r="G226" s="64">
        <f t="shared" si="23"/>
        <v>0</v>
      </c>
      <c r="H226" s="28">
        <v>0</v>
      </c>
      <c r="I226" s="25">
        <v>0</v>
      </c>
      <c r="J226" s="23">
        <v>0</v>
      </c>
      <c r="K226" s="86">
        <v>0</v>
      </c>
      <c r="L226" s="97">
        <v>0</v>
      </c>
      <c r="O226" s="69"/>
    </row>
    <row r="227" spans="1:15" ht="20.25" customHeight="1" thickBot="1">
      <c r="A227" s="108" t="s">
        <v>220</v>
      </c>
      <c r="B227" s="112" t="s">
        <v>249</v>
      </c>
      <c r="C227" s="114" t="s">
        <v>204</v>
      </c>
      <c r="D227" s="117" t="s">
        <v>245</v>
      </c>
      <c r="E227" s="123">
        <v>2010</v>
      </c>
      <c r="F227" s="52" t="s">
        <v>6</v>
      </c>
      <c r="G227" s="64">
        <f t="shared" si="23"/>
        <v>60</v>
      </c>
      <c r="H227" s="64">
        <f>H228+H229+H230+H231</f>
        <v>60</v>
      </c>
      <c r="I227" s="64">
        <f>I228+I229+I230+I231</f>
        <v>0</v>
      </c>
      <c r="J227" s="64">
        <f>J228+J229+J230+J231</f>
        <v>0</v>
      </c>
      <c r="K227" s="85">
        <f>K228+K229+K230+K231</f>
        <v>0</v>
      </c>
      <c r="L227" s="85">
        <f>L228+L229+L230+L231</f>
        <v>0</v>
      </c>
      <c r="O227" s="69"/>
    </row>
    <row r="228" spans="1:15" ht="20.25" customHeight="1" thickBot="1">
      <c r="A228" s="109"/>
      <c r="B228" s="112"/>
      <c r="C228" s="115"/>
      <c r="D228" s="118"/>
      <c r="E228" s="123"/>
      <c r="F228" s="49" t="s">
        <v>105</v>
      </c>
      <c r="G228" s="64">
        <f t="shared" si="23"/>
        <v>0</v>
      </c>
      <c r="H228" s="28">
        <v>0</v>
      </c>
      <c r="I228" s="25">
        <v>0</v>
      </c>
      <c r="J228" s="23">
        <v>0</v>
      </c>
      <c r="K228" s="86">
        <v>0</v>
      </c>
      <c r="L228" s="97">
        <v>0</v>
      </c>
      <c r="O228" s="69"/>
    </row>
    <row r="229" spans="1:15" ht="20.25" customHeight="1" thickBot="1">
      <c r="A229" s="109"/>
      <c r="B229" s="112"/>
      <c r="C229" s="115"/>
      <c r="D229" s="118"/>
      <c r="E229" s="123"/>
      <c r="F229" s="52" t="s">
        <v>27</v>
      </c>
      <c r="G229" s="64">
        <f t="shared" si="23"/>
        <v>60</v>
      </c>
      <c r="H229" s="28">
        <v>60</v>
      </c>
      <c r="I229" s="25">
        <v>0</v>
      </c>
      <c r="J229" s="23">
        <v>0</v>
      </c>
      <c r="K229" s="86">
        <v>0</v>
      </c>
      <c r="L229" s="98">
        <v>0</v>
      </c>
      <c r="O229" s="69"/>
    </row>
    <row r="230" spans="1:15" ht="18.75" customHeight="1" thickBot="1">
      <c r="A230" s="109"/>
      <c r="B230" s="112"/>
      <c r="C230" s="115"/>
      <c r="D230" s="118"/>
      <c r="E230" s="123"/>
      <c r="F230" s="57" t="s">
        <v>25</v>
      </c>
      <c r="G230" s="64">
        <f t="shared" si="23"/>
        <v>0</v>
      </c>
      <c r="H230" s="28">
        <v>0</v>
      </c>
      <c r="I230" s="25">
        <v>0</v>
      </c>
      <c r="J230" s="23">
        <v>0</v>
      </c>
      <c r="K230" s="86">
        <v>0</v>
      </c>
      <c r="L230" s="97">
        <v>0</v>
      </c>
      <c r="O230" s="69"/>
    </row>
    <row r="231" spans="1:15" ht="15.75" thickBot="1">
      <c r="A231" s="110"/>
      <c r="B231" s="113"/>
      <c r="C231" s="116"/>
      <c r="D231" s="119"/>
      <c r="E231" s="124"/>
      <c r="F231" s="50" t="s">
        <v>119</v>
      </c>
      <c r="G231" s="64">
        <f t="shared" si="23"/>
        <v>0</v>
      </c>
      <c r="H231" s="28">
        <v>0</v>
      </c>
      <c r="I231" s="25">
        <v>0</v>
      </c>
      <c r="J231" s="23">
        <v>0</v>
      </c>
      <c r="K231" s="86">
        <v>0</v>
      </c>
      <c r="L231" s="97">
        <v>0</v>
      </c>
      <c r="O231" s="69"/>
    </row>
    <row r="232" spans="1:15" ht="20.25" customHeight="1" thickBot="1">
      <c r="A232" s="108" t="s">
        <v>221</v>
      </c>
      <c r="B232" s="112" t="s">
        <v>168</v>
      </c>
      <c r="C232" s="114" t="s">
        <v>204</v>
      </c>
      <c r="D232" s="117" t="s">
        <v>245</v>
      </c>
      <c r="E232" s="123" t="s">
        <v>128</v>
      </c>
      <c r="F232" s="52" t="s">
        <v>6</v>
      </c>
      <c r="G232" s="64">
        <f t="shared" si="23"/>
        <v>340</v>
      </c>
      <c r="H232" s="64">
        <f>H233+H234+H235+H236</f>
        <v>137</v>
      </c>
      <c r="I232" s="64">
        <f>I233+I234+I235+I236</f>
        <v>203</v>
      </c>
      <c r="J232" s="64">
        <f>J233+J234+J235+J236</f>
        <v>0</v>
      </c>
      <c r="K232" s="85">
        <v>0</v>
      </c>
      <c r="L232" s="85">
        <f>L233+L234+L235+L236</f>
        <v>0</v>
      </c>
      <c r="O232" s="69"/>
    </row>
    <row r="233" spans="1:15" ht="20.25" customHeight="1" thickBot="1">
      <c r="A233" s="109"/>
      <c r="B233" s="112"/>
      <c r="C233" s="115"/>
      <c r="D233" s="118"/>
      <c r="E233" s="123"/>
      <c r="F233" s="49" t="s">
        <v>105</v>
      </c>
      <c r="G233" s="64">
        <f t="shared" si="23"/>
        <v>340</v>
      </c>
      <c r="H233" s="28">
        <v>137</v>
      </c>
      <c r="I233" s="25">
        <v>203</v>
      </c>
      <c r="J233" s="23">
        <v>0</v>
      </c>
      <c r="K233" s="86">
        <v>0</v>
      </c>
      <c r="L233" s="97">
        <v>0</v>
      </c>
      <c r="O233" s="69"/>
    </row>
    <row r="234" spans="1:15" ht="20.25" customHeight="1" thickBot="1">
      <c r="A234" s="109"/>
      <c r="B234" s="112"/>
      <c r="C234" s="115"/>
      <c r="D234" s="118"/>
      <c r="E234" s="123"/>
      <c r="F234" s="52" t="s">
        <v>27</v>
      </c>
      <c r="G234" s="64">
        <f t="shared" si="23"/>
        <v>0</v>
      </c>
      <c r="H234" s="28">
        <v>0</v>
      </c>
      <c r="I234" s="25">
        <v>0</v>
      </c>
      <c r="J234" s="23">
        <v>0</v>
      </c>
      <c r="K234" s="66">
        <v>0</v>
      </c>
      <c r="L234" s="101">
        <v>0</v>
      </c>
      <c r="O234" s="69"/>
    </row>
    <row r="235" spans="1:15" ht="18.75" customHeight="1" thickBot="1">
      <c r="A235" s="109"/>
      <c r="B235" s="112"/>
      <c r="C235" s="115"/>
      <c r="D235" s="118"/>
      <c r="E235" s="123"/>
      <c r="F235" s="57" t="s">
        <v>25</v>
      </c>
      <c r="G235" s="64">
        <f t="shared" si="23"/>
        <v>0</v>
      </c>
      <c r="H235" s="28">
        <v>0</v>
      </c>
      <c r="I235" s="25">
        <v>0</v>
      </c>
      <c r="J235" s="23">
        <v>0</v>
      </c>
      <c r="K235" s="66">
        <v>0</v>
      </c>
      <c r="L235" s="101">
        <v>0</v>
      </c>
      <c r="O235" s="69"/>
    </row>
    <row r="236" spans="1:15" ht="15.75" thickBot="1">
      <c r="A236" s="110"/>
      <c r="B236" s="113"/>
      <c r="C236" s="116"/>
      <c r="D236" s="119"/>
      <c r="E236" s="124"/>
      <c r="F236" s="50" t="s">
        <v>119</v>
      </c>
      <c r="G236" s="64">
        <f t="shared" si="23"/>
        <v>0</v>
      </c>
      <c r="H236" s="28">
        <v>0</v>
      </c>
      <c r="I236" s="25">
        <v>0</v>
      </c>
      <c r="J236" s="23">
        <v>0</v>
      </c>
      <c r="K236" s="66">
        <v>0</v>
      </c>
      <c r="L236" s="101">
        <v>0</v>
      </c>
      <c r="O236" s="69"/>
    </row>
    <row r="237" spans="1:15" ht="20.25" customHeight="1" thickBot="1">
      <c r="A237" s="108" t="s">
        <v>171</v>
      </c>
      <c r="B237" s="112" t="s">
        <v>169</v>
      </c>
      <c r="C237" s="111" t="s">
        <v>207</v>
      </c>
      <c r="D237" s="117" t="s">
        <v>244</v>
      </c>
      <c r="E237" s="131" t="s">
        <v>234</v>
      </c>
      <c r="F237" s="52" t="s">
        <v>6</v>
      </c>
      <c r="G237" s="64">
        <f t="shared" si="23"/>
        <v>43721.7</v>
      </c>
      <c r="H237" s="64">
        <f aca="true" t="shared" si="25" ref="H237:L239">H242+H247</f>
        <v>15113.7</v>
      </c>
      <c r="I237" s="64">
        <f t="shared" si="25"/>
        <v>15448.5</v>
      </c>
      <c r="J237" s="64">
        <f t="shared" si="25"/>
        <v>13159.5</v>
      </c>
      <c r="K237" s="85">
        <f t="shared" si="25"/>
        <v>0</v>
      </c>
      <c r="L237" s="85">
        <f t="shared" si="25"/>
        <v>0</v>
      </c>
      <c r="O237" s="69"/>
    </row>
    <row r="238" spans="1:15" ht="20.25" customHeight="1" thickBot="1">
      <c r="A238" s="109"/>
      <c r="B238" s="112"/>
      <c r="C238" s="112"/>
      <c r="D238" s="118"/>
      <c r="E238" s="123"/>
      <c r="F238" s="49" t="s">
        <v>105</v>
      </c>
      <c r="G238" s="64">
        <f t="shared" si="23"/>
        <v>0</v>
      </c>
      <c r="H238" s="64">
        <f t="shared" si="25"/>
        <v>0</v>
      </c>
      <c r="I238" s="64">
        <f t="shared" si="25"/>
        <v>0</v>
      </c>
      <c r="J238" s="64">
        <f t="shared" si="25"/>
        <v>0</v>
      </c>
      <c r="K238" s="85">
        <f t="shared" si="25"/>
        <v>0</v>
      </c>
      <c r="L238" s="85">
        <f t="shared" si="25"/>
        <v>0</v>
      </c>
      <c r="O238" s="69"/>
    </row>
    <row r="239" spans="1:15" ht="20.25" customHeight="1" thickBot="1">
      <c r="A239" s="109"/>
      <c r="B239" s="112"/>
      <c r="C239" s="53"/>
      <c r="D239" s="118"/>
      <c r="E239" s="123"/>
      <c r="F239" s="52" t="s">
        <v>27</v>
      </c>
      <c r="G239" s="64">
        <f t="shared" si="23"/>
        <v>0</v>
      </c>
      <c r="H239" s="64">
        <f t="shared" si="25"/>
        <v>0</v>
      </c>
      <c r="I239" s="64">
        <f t="shared" si="25"/>
        <v>0</v>
      </c>
      <c r="J239" s="64">
        <f t="shared" si="25"/>
        <v>0</v>
      </c>
      <c r="K239" s="85">
        <f t="shared" si="25"/>
        <v>0</v>
      </c>
      <c r="L239" s="85">
        <f t="shared" si="25"/>
        <v>0</v>
      </c>
      <c r="O239" s="69"/>
    </row>
    <row r="240" spans="1:15" ht="18.75" customHeight="1" thickBot="1">
      <c r="A240" s="109"/>
      <c r="B240" s="112"/>
      <c r="C240" s="53"/>
      <c r="D240" s="118"/>
      <c r="E240" s="123"/>
      <c r="F240" s="57" t="s">
        <v>25</v>
      </c>
      <c r="G240" s="64">
        <f t="shared" si="23"/>
        <v>43721.7</v>
      </c>
      <c r="H240" s="64">
        <f aca="true" t="shared" si="26" ref="H240:L241">H245+H250</f>
        <v>15113.7</v>
      </c>
      <c r="I240" s="64">
        <f t="shared" si="26"/>
        <v>15448.5</v>
      </c>
      <c r="J240" s="85">
        <f t="shared" si="26"/>
        <v>13159.5</v>
      </c>
      <c r="K240" s="85">
        <f t="shared" si="26"/>
        <v>0</v>
      </c>
      <c r="L240" s="85">
        <f t="shared" si="26"/>
        <v>0</v>
      </c>
      <c r="O240" s="69"/>
    </row>
    <row r="241" spans="1:15" ht="15.75" thickBot="1">
      <c r="A241" s="110"/>
      <c r="B241" s="113"/>
      <c r="C241" s="65"/>
      <c r="D241" s="119"/>
      <c r="E241" s="124"/>
      <c r="F241" s="50" t="s">
        <v>119</v>
      </c>
      <c r="G241" s="64">
        <f t="shared" si="23"/>
        <v>0</v>
      </c>
      <c r="H241" s="64">
        <f t="shared" si="26"/>
        <v>0</v>
      </c>
      <c r="I241" s="64">
        <f t="shared" si="26"/>
        <v>0</v>
      </c>
      <c r="J241" s="64">
        <f t="shared" si="26"/>
        <v>0</v>
      </c>
      <c r="K241" s="85">
        <f t="shared" si="26"/>
        <v>0</v>
      </c>
      <c r="L241" s="85">
        <f t="shared" si="26"/>
        <v>0</v>
      </c>
      <c r="O241" s="69"/>
    </row>
    <row r="242" spans="1:15" ht="20.25" customHeight="1" thickBot="1">
      <c r="A242" s="108" t="s">
        <v>173</v>
      </c>
      <c r="B242" s="112" t="s">
        <v>170</v>
      </c>
      <c r="C242" s="111" t="s">
        <v>207</v>
      </c>
      <c r="D242" s="117" t="s">
        <v>245</v>
      </c>
      <c r="E242" s="131" t="s">
        <v>120</v>
      </c>
      <c r="F242" s="52" t="s">
        <v>6</v>
      </c>
      <c r="G242" s="64">
        <f t="shared" si="23"/>
        <v>8885</v>
      </c>
      <c r="H242" s="64">
        <f>H243+H244+H245+H246</f>
        <v>2998.5</v>
      </c>
      <c r="I242" s="64">
        <f>I243+I244+I245+I246</f>
        <v>3108.1</v>
      </c>
      <c r="J242" s="64">
        <f>J243+J244+J245+J246</f>
        <v>2778.4</v>
      </c>
      <c r="K242" s="85">
        <f>K243+K244+K245+K246</f>
        <v>0</v>
      </c>
      <c r="L242" s="85">
        <f>L243+L244+L245+L246</f>
        <v>0</v>
      </c>
      <c r="O242" s="69"/>
    </row>
    <row r="243" spans="1:15" ht="20.25" customHeight="1" thickBot="1">
      <c r="A243" s="109"/>
      <c r="B243" s="112"/>
      <c r="C243" s="112"/>
      <c r="D243" s="118"/>
      <c r="E243" s="123"/>
      <c r="F243" s="49" t="s">
        <v>105</v>
      </c>
      <c r="G243" s="64">
        <f t="shared" si="23"/>
        <v>0</v>
      </c>
      <c r="H243" s="28">
        <v>0</v>
      </c>
      <c r="I243" s="25">
        <v>0</v>
      </c>
      <c r="J243" s="23">
        <v>0</v>
      </c>
      <c r="K243" s="86">
        <v>0</v>
      </c>
      <c r="L243" s="97">
        <v>0</v>
      </c>
      <c r="O243" s="69"/>
    </row>
    <row r="244" spans="1:15" ht="20.25" customHeight="1" thickBot="1">
      <c r="A244" s="109"/>
      <c r="B244" s="112"/>
      <c r="C244" s="53"/>
      <c r="D244" s="118"/>
      <c r="E244" s="123"/>
      <c r="F244" s="52" t="s">
        <v>27</v>
      </c>
      <c r="G244" s="64">
        <f aca="true" t="shared" si="27" ref="G244:G265">J244+H244+I244+K244+L244</f>
        <v>0</v>
      </c>
      <c r="H244" s="28">
        <v>0</v>
      </c>
      <c r="I244" s="25">
        <v>0</v>
      </c>
      <c r="J244" s="23">
        <v>0</v>
      </c>
      <c r="K244" s="86">
        <v>0</v>
      </c>
      <c r="L244" s="98">
        <v>0</v>
      </c>
      <c r="O244" s="69"/>
    </row>
    <row r="245" spans="1:15" ht="18.75" customHeight="1" thickBot="1">
      <c r="A245" s="109"/>
      <c r="B245" s="112"/>
      <c r="C245" s="53"/>
      <c r="D245" s="118"/>
      <c r="E245" s="123"/>
      <c r="F245" s="57" t="s">
        <v>25</v>
      </c>
      <c r="G245" s="64">
        <f t="shared" si="27"/>
        <v>8885</v>
      </c>
      <c r="H245" s="28">
        <v>2998.5</v>
      </c>
      <c r="I245" s="25">
        <v>3108.1</v>
      </c>
      <c r="J245" s="99">
        <v>2778.4</v>
      </c>
      <c r="K245" s="86">
        <v>0</v>
      </c>
      <c r="L245" s="97">
        <v>0</v>
      </c>
      <c r="O245" s="69"/>
    </row>
    <row r="246" spans="1:15" ht="21" customHeight="1" thickBot="1">
      <c r="A246" s="110"/>
      <c r="B246" s="113"/>
      <c r="C246" s="65"/>
      <c r="D246" s="119"/>
      <c r="E246" s="124"/>
      <c r="F246" s="50" t="s">
        <v>119</v>
      </c>
      <c r="G246" s="64">
        <f t="shared" si="27"/>
        <v>0</v>
      </c>
      <c r="H246" s="28">
        <v>0</v>
      </c>
      <c r="I246" s="25">
        <v>0</v>
      </c>
      <c r="J246" s="99">
        <v>0</v>
      </c>
      <c r="K246" s="86">
        <v>0</v>
      </c>
      <c r="L246" s="97">
        <v>0</v>
      </c>
      <c r="O246" s="69"/>
    </row>
    <row r="247" spans="1:15" ht="28.5" customHeight="1" thickBot="1">
      <c r="A247" s="108" t="s">
        <v>222</v>
      </c>
      <c r="B247" s="112" t="s">
        <v>241</v>
      </c>
      <c r="C247" s="111" t="s">
        <v>207</v>
      </c>
      <c r="D247" s="117" t="s">
        <v>244</v>
      </c>
      <c r="E247" s="123" t="s">
        <v>234</v>
      </c>
      <c r="F247" s="52" t="s">
        <v>6</v>
      </c>
      <c r="G247" s="64">
        <f t="shared" si="27"/>
        <v>34836.700000000004</v>
      </c>
      <c r="H247" s="64">
        <f>H248+H249+H250+H251</f>
        <v>12115.2</v>
      </c>
      <c r="I247" s="64">
        <f>I248+I249+I250+I251</f>
        <v>12340.4</v>
      </c>
      <c r="J247" s="85">
        <f>J248+J249+J250+J251</f>
        <v>10381.1</v>
      </c>
      <c r="K247" s="85">
        <f>K248+K249+K250+K251</f>
        <v>0</v>
      </c>
      <c r="L247" s="85">
        <f>L248+L249+L250+L251</f>
        <v>0</v>
      </c>
      <c r="O247" s="69"/>
    </row>
    <row r="248" spans="1:15" ht="27" customHeight="1" thickBot="1">
      <c r="A248" s="109"/>
      <c r="B248" s="112"/>
      <c r="C248" s="112"/>
      <c r="D248" s="118"/>
      <c r="E248" s="123"/>
      <c r="F248" s="49" t="s">
        <v>105</v>
      </c>
      <c r="G248" s="64">
        <f t="shared" si="27"/>
        <v>0</v>
      </c>
      <c r="H248" s="28">
        <v>0</v>
      </c>
      <c r="I248" s="25">
        <v>0</v>
      </c>
      <c r="J248" s="99">
        <v>0</v>
      </c>
      <c r="K248" s="86">
        <v>0</v>
      </c>
      <c r="L248" s="97">
        <v>0</v>
      </c>
      <c r="O248" s="69"/>
    </row>
    <row r="249" spans="1:15" ht="35.25" customHeight="1" thickBot="1">
      <c r="A249" s="109"/>
      <c r="B249" s="112"/>
      <c r="C249" s="53"/>
      <c r="D249" s="118"/>
      <c r="E249" s="123"/>
      <c r="F249" s="52" t="s">
        <v>27</v>
      </c>
      <c r="G249" s="64">
        <f t="shared" si="27"/>
        <v>0</v>
      </c>
      <c r="H249" s="28">
        <v>0</v>
      </c>
      <c r="I249" s="25">
        <v>0</v>
      </c>
      <c r="J249" s="99">
        <v>0</v>
      </c>
      <c r="K249" s="86">
        <v>0</v>
      </c>
      <c r="L249" s="98">
        <v>0</v>
      </c>
      <c r="O249" s="69"/>
    </row>
    <row r="250" spans="1:15" ht="38.25" customHeight="1" thickBot="1">
      <c r="A250" s="109"/>
      <c r="B250" s="112"/>
      <c r="C250" s="53"/>
      <c r="D250" s="118"/>
      <c r="E250" s="123"/>
      <c r="F250" s="57" t="s">
        <v>25</v>
      </c>
      <c r="G250" s="64">
        <f t="shared" si="27"/>
        <v>34836.700000000004</v>
      </c>
      <c r="H250" s="28">
        <v>12115.2</v>
      </c>
      <c r="I250" s="25">
        <v>12340.4</v>
      </c>
      <c r="J250" s="99">
        <v>10381.1</v>
      </c>
      <c r="K250" s="86">
        <v>0</v>
      </c>
      <c r="L250" s="97">
        <v>0</v>
      </c>
      <c r="O250" s="69"/>
    </row>
    <row r="251" spans="1:15" ht="38.25" customHeight="1" thickBot="1">
      <c r="A251" s="110"/>
      <c r="B251" s="113"/>
      <c r="C251" s="65"/>
      <c r="D251" s="119"/>
      <c r="E251" s="124"/>
      <c r="F251" s="50" t="s">
        <v>119</v>
      </c>
      <c r="G251" s="64">
        <f t="shared" si="27"/>
        <v>0</v>
      </c>
      <c r="H251" s="28">
        <v>0</v>
      </c>
      <c r="I251" s="25">
        <v>0</v>
      </c>
      <c r="J251" s="23">
        <v>0</v>
      </c>
      <c r="K251" s="86">
        <v>0</v>
      </c>
      <c r="L251" s="97">
        <v>0</v>
      </c>
      <c r="O251" s="69"/>
    </row>
    <row r="252" spans="1:15" ht="25.5" customHeight="1" thickBot="1">
      <c r="A252" s="108" t="s">
        <v>172</v>
      </c>
      <c r="B252" s="112" t="s">
        <v>208</v>
      </c>
      <c r="C252" s="111" t="s">
        <v>230</v>
      </c>
      <c r="D252" s="117" t="s">
        <v>243</v>
      </c>
      <c r="E252" s="131" t="s">
        <v>234</v>
      </c>
      <c r="F252" s="52" t="s">
        <v>6</v>
      </c>
      <c r="G252" s="64">
        <f t="shared" si="27"/>
        <v>27007.4</v>
      </c>
      <c r="H252" s="64">
        <f aca="true" t="shared" si="28" ref="H252:L254">H257</f>
        <v>6949.2</v>
      </c>
      <c r="I252" s="64">
        <f t="shared" si="28"/>
        <v>7498.2</v>
      </c>
      <c r="J252" s="64">
        <f t="shared" si="28"/>
        <v>12560</v>
      </c>
      <c r="K252" s="85">
        <f t="shared" si="28"/>
        <v>0</v>
      </c>
      <c r="L252" s="85">
        <f t="shared" si="28"/>
        <v>0</v>
      </c>
      <c r="O252" s="69"/>
    </row>
    <row r="253" spans="1:15" ht="20.25" customHeight="1" thickBot="1">
      <c r="A253" s="109"/>
      <c r="B253" s="112"/>
      <c r="C253" s="156"/>
      <c r="D253" s="118"/>
      <c r="E253" s="123"/>
      <c r="F253" s="49" t="s">
        <v>105</v>
      </c>
      <c r="G253" s="64">
        <f t="shared" si="27"/>
        <v>0</v>
      </c>
      <c r="H253" s="64">
        <f t="shared" si="28"/>
        <v>0</v>
      </c>
      <c r="I253" s="64">
        <f t="shared" si="28"/>
        <v>0</v>
      </c>
      <c r="J253" s="64">
        <f t="shared" si="28"/>
        <v>0</v>
      </c>
      <c r="K253" s="85">
        <f t="shared" si="28"/>
        <v>0</v>
      </c>
      <c r="L253" s="85">
        <f t="shared" si="28"/>
        <v>0</v>
      </c>
      <c r="O253" s="69"/>
    </row>
    <row r="254" spans="1:15" ht="25.5" customHeight="1" thickBot="1">
      <c r="A254" s="109"/>
      <c r="B254" s="112"/>
      <c r="C254" s="156"/>
      <c r="D254" s="118"/>
      <c r="E254" s="123"/>
      <c r="F254" s="52" t="s">
        <v>27</v>
      </c>
      <c r="G254" s="64">
        <f t="shared" si="27"/>
        <v>27007.4</v>
      </c>
      <c r="H254" s="64">
        <f t="shared" si="28"/>
        <v>6949.2</v>
      </c>
      <c r="I254" s="64">
        <f t="shared" si="28"/>
        <v>7498.2</v>
      </c>
      <c r="J254" s="64">
        <f t="shared" si="28"/>
        <v>12560</v>
      </c>
      <c r="K254" s="85">
        <f t="shared" si="28"/>
        <v>0</v>
      </c>
      <c r="L254" s="85">
        <f t="shared" si="28"/>
        <v>0</v>
      </c>
      <c r="O254" s="69"/>
    </row>
    <row r="255" spans="1:15" ht="27" customHeight="1" thickBot="1">
      <c r="A255" s="109"/>
      <c r="B255" s="112"/>
      <c r="C255" s="156"/>
      <c r="D255" s="118"/>
      <c r="E255" s="123"/>
      <c r="F255" s="57" t="s">
        <v>25</v>
      </c>
      <c r="G255" s="64">
        <f t="shared" si="27"/>
        <v>0</v>
      </c>
      <c r="H255" s="64">
        <f aca="true" t="shared" si="29" ref="H255:L256">H260</f>
        <v>0</v>
      </c>
      <c r="I255" s="64">
        <f t="shared" si="29"/>
        <v>0</v>
      </c>
      <c r="J255" s="64">
        <f t="shared" si="29"/>
        <v>0</v>
      </c>
      <c r="K255" s="85">
        <f t="shared" si="29"/>
        <v>0</v>
      </c>
      <c r="L255" s="85">
        <f t="shared" si="29"/>
        <v>0</v>
      </c>
      <c r="O255" s="69"/>
    </row>
    <row r="256" spans="1:15" ht="41.25" customHeight="1" thickBot="1">
      <c r="A256" s="110"/>
      <c r="B256" s="113"/>
      <c r="C256" s="157"/>
      <c r="D256" s="119"/>
      <c r="E256" s="124"/>
      <c r="F256" s="50" t="s">
        <v>119</v>
      </c>
      <c r="G256" s="64">
        <f t="shared" si="27"/>
        <v>0</v>
      </c>
      <c r="H256" s="64">
        <f t="shared" si="29"/>
        <v>0</v>
      </c>
      <c r="I256" s="64">
        <f t="shared" si="29"/>
        <v>0</v>
      </c>
      <c r="J256" s="64">
        <f t="shared" si="29"/>
        <v>0</v>
      </c>
      <c r="K256" s="85">
        <f t="shared" si="29"/>
        <v>0</v>
      </c>
      <c r="L256" s="85">
        <f t="shared" si="29"/>
        <v>0</v>
      </c>
      <c r="O256" s="69"/>
    </row>
    <row r="257" spans="1:15" ht="20.25" customHeight="1" thickBot="1">
      <c r="A257" s="132" t="s">
        <v>223</v>
      </c>
      <c r="B257" s="112" t="s">
        <v>242</v>
      </c>
      <c r="C257" s="111" t="s">
        <v>230</v>
      </c>
      <c r="D257" s="117" t="s">
        <v>243</v>
      </c>
      <c r="E257" s="131" t="s">
        <v>234</v>
      </c>
      <c r="F257" s="52" t="s">
        <v>6</v>
      </c>
      <c r="G257" s="64">
        <f t="shared" si="27"/>
        <v>27007.4</v>
      </c>
      <c r="H257" s="64">
        <f>H258+H259+H260+H261</f>
        <v>6949.2</v>
      </c>
      <c r="I257" s="64">
        <f>I258+I259+I260+I261</f>
        <v>7498.2</v>
      </c>
      <c r="J257" s="64">
        <f>J258+J259+J260+J261</f>
        <v>12560</v>
      </c>
      <c r="K257" s="85">
        <f>K258+K259+K260+K261</f>
        <v>0</v>
      </c>
      <c r="L257" s="85">
        <f>L258+L259+L260+L261</f>
        <v>0</v>
      </c>
      <c r="O257" s="69"/>
    </row>
    <row r="258" spans="1:15" ht="20.25" customHeight="1" thickBot="1">
      <c r="A258" s="109"/>
      <c r="B258" s="112"/>
      <c r="C258" s="156"/>
      <c r="D258" s="118"/>
      <c r="E258" s="123"/>
      <c r="F258" s="49" t="s">
        <v>105</v>
      </c>
      <c r="G258" s="64">
        <f t="shared" si="27"/>
        <v>0</v>
      </c>
      <c r="H258" s="28">
        <v>0</v>
      </c>
      <c r="I258" s="25">
        <v>0</v>
      </c>
      <c r="J258" s="23">
        <v>0</v>
      </c>
      <c r="K258" s="86">
        <v>0</v>
      </c>
      <c r="L258" s="97">
        <v>0</v>
      </c>
      <c r="O258" s="69"/>
    </row>
    <row r="259" spans="1:15" ht="20.25" customHeight="1" thickBot="1">
      <c r="A259" s="109"/>
      <c r="B259" s="112"/>
      <c r="C259" s="156"/>
      <c r="D259" s="118"/>
      <c r="E259" s="123"/>
      <c r="F259" s="52" t="s">
        <v>27</v>
      </c>
      <c r="G259" s="64">
        <f t="shared" si="27"/>
        <v>27007.4</v>
      </c>
      <c r="H259" s="28">
        <v>6949.2</v>
      </c>
      <c r="I259" s="25">
        <v>7498.2</v>
      </c>
      <c r="J259" s="23">
        <v>12560</v>
      </c>
      <c r="K259" s="86">
        <v>0</v>
      </c>
      <c r="L259" s="98">
        <v>0</v>
      </c>
      <c r="O259" s="69"/>
    </row>
    <row r="260" spans="1:15" ht="18.75" customHeight="1" thickBot="1">
      <c r="A260" s="109"/>
      <c r="B260" s="112"/>
      <c r="C260" s="156"/>
      <c r="D260" s="118"/>
      <c r="E260" s="123"/>
      <c r="F260" s="57" t="s">
        <v>25</v>
      </c>
      <c r="G260" s="64">
        <f t="shared" si="27"/>
        <v>0</v>
      </c>
      <c r="H260" s="28">
        <v>0</v>
      </c>
      <c r="I260" s="25">
        <v>0</v>
      </c>
      <c r="J260" s="23">
        <v>0</v>
      </c>
      <c r="K260" s="86">
        <v>0</v>
      </c>
      <c r="L260" s="97">
        <v>0</v>
      </c>
      <c r="O260" s="69"/>
    </row>
    <row r="261" spans="1:15" ht="15.75" thickBot="1">
      <c r="A261" s="110"/>
      <c r="B261" s="113"/>
      <c r="C261" s="157"/>
      <c r="D261" s="119"/>
      <c r="E261" s="124"/>
      <c r="F261" s="50" t="s">
        <v>119</v>
      </c>
      <c r="G261" s="64">
        <f t="shared" si="27"/>
        <v>0</v>
      </c>
      <c r="H261" s="28">
        <v>0</v>
      </c>
      <c r="I261" s="25">
        <v>0</v>
      </c>
      <c r="J261" s="23">
        <v>0</v>
      </c>
      <c r="K261" s="86">
        <v>0</v>
      </c>
      <c r="L261" s="97">
        <v>0</v>
      </c>
      <c r="O261" s="69"/>
    </row>
    <row r="262" spans="1:15" ht="20.25" customHeight="1" thickBot="1">
      <c r="A262" s="108" t="s">
        <v>225</v>
      </c>
      <c r="B262" s="112" t="s">
        <v>176</v>
      </c>
      <c r="C262" s="53"/>
      <c r="D262" s="53"/>
      <c r="E262" s="123"/>
      <c r="F262" s="52" t="s">
        <v>6</v>
      </c>
      <c r="G262" s="64">
        <f t="shared" si="27"/>
        <v>394399.20000000007</v>
      </c>
      <c r="H262" s="64">
        <f aca="true" t="shared" si="30" ref="H262:L266">H23+H28+H108+H133+H153+H237+H252</f>
        <v>60390.8</v>
      </c>
      <c r="I262" s="64">
        <f t="shared" si="30"/>
        <v>134323.6</v>
      </c>
      <c r="J262" s="64">
        <f t="shared" si="30"/>
        <v>145637.90000000002</v>
      </c>
      <c r="K262" s="85">
        <f t="shared" si="30"/>
        <v>28888.9</v>
      </c>
      <c r="L262" s="85">
        <f t="shared" si="30"/>
        <v>25158</v>
      </c>
      <c r="O262" s="69"/>
    </row>
    <row r="263" spans="1:15" ht="20.25" customHeight="1" thickBot="1">
      <c r="A263" s="109"/>
      <c r="B263" s="112"/>
      <c r="C263" s="53"/>
      <c r="D263" s="53"/>
      <c r="E263" s="123"/>
      <c r="F263" s="49" t="s">
        <v>105</v>
      </c>
      <c r="G263" s="64">
        <f t="shared" si="27"/>
        <v>234738.7</v>
      </c>
      <c r="H263" s="64">
        <f t="shared" si="30"/>
        <v>33138.9</v>
      </c>
      <c r="I263" s="64">
        <f t="shared" si="30"/>
        <v>104211.5</v>
      </c>
      <c r="J263" s="85">
        <f t="shared" si="30"/>
        <v>70966.7</v>
      </c>
      <c r="K263" s="85">
        <f t="shared" si="30"/>
        <v>17793</v>
      </c>
      <c r="L263" s="85">
        <f t="shared" si="30"/>
        <v>8628.6</v>
      </c>
      <c r="O263" s="69"/>
    </row>
    <row r="264" spans="1:15" ht="20.25" customHeight="1" thickBot="1">
      <c r="A264" s="109"/>
      <c r="B264" s="112"/>
      <c r="C264" s="53"/>
      <c r="D264" s="53"/>
      <c r="E264" s="123"/>
      <c r="F264" s="52" t="s">
        <v>27</v>
      </c>
      <c r="G264" s="64">
        <f t="shared" si="27"/>
        <v>99703.9</v>
      </c>
      <c r="H264" s="64">
        <f t="shared" si="30"/>
        <v>8251.4</v>
      </c>
      <c r="I264" s="64">
        <f t="shared" si="30"/>
        <v>10528.1</v>
      </c>
      <c r="J264" s="85">
        <f t="shared" si="30"/>
        <v>58297.100000000006</v>
      </c>
      <c r="K264" s="85">
        <f t="shared" si="30"/>
        <v>9896.9</v>
      </c>
      <c r="L264" s="85">
        <f t="shared" si="30"/>
        <v>12730.4</v>
      </c>
      <c r="O264" s="69"/>
    </row>
    <row r="265" spans="1:15" ht="18.75" customHeight="1" thickBot="1">
      <c r="A265" s="109"/>
      <c r="B265" s="112"/>
      <c r="C265" s="53"/>
      <c r="D265" s="53"/>
      <c r="E265" s="123"/>
      <c r="F265" s="57" t="s">
        <v>25</v>
      </c>
      <c r="G265" s="64">
        <f t="shared" si="27"/>
        <v>43721.7</v>
      </c>
      <c r="H265" s="64">
        <f t="shared" si="30"/>
        <v>15113.7</v>
      </c>
      <c r="I265" s="64">
        <f t="shared" si="30"/>
        <v>15448.5</v>
      </c>
      <c r="J265" s="85">
        <f t="shared" si="30"/>
        <v>13159.5</v>
      </c>
      <c r="K265" s="85">
        <f t="shared" si="30"/>
        <v>0</v>
      </c>
      <c r="L265" s="85">
        <f t="shared" si="30"/>
        <v>0</v>
      </c>
      <c r="O265" s="69"/>
    </row>
    <row r="266" spans="1:15" ht="15.75" thickBot="1">
      <c r="A266" s="110"/>
      <c r="B266" s="113"/>
      <c r="C266" s="65"/>
      <c r="D266" s="65"/>
      <c r="E266" s="124"/>
      <c r="F266" s="50" t="s">
        <v>119</v>
      </c>
      <c r="G266" s="27">
        <v>16234.9</v>
      </c>
      <c r="H266" s="27">
        <f t="shared" si="30"/>
        <v>3886.8</v>
      </c>
      <c r="I266" s="27">
        <f t="shared" si="30"/>
        <v>4135.5</v>
      </c>
      <c r="J266" s="87">
        <f t="shared" si="30"/>
        <v>3214.6000000000004</v>
      </c>
      <c r="K266" s="87">
        <f t="shared" si="30"/>
        <v>1199</v>
      </c>
      <c r="L266" s="87" t="s">
        <v>238</v>
      </c>
      <c r="O266" s="69"/>
    </row>
    <row r="267" spans="1:12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88"/>
      <c r="L267" s="88"/>
    </row>
    <row r="268" spans="1:12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88"/>
      <c r="L268" s="88"/>
    </row>
    <row r="269" spans="1:12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88"/>
      <c r="L269" s="88"/>
    </row>
    <row r="270" spans="1:12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88"/>
      <c r="L270" s="88"/>
    </row>
    <row r="271" spans="1:12" ht="27">
      <c r="A271" s="102" t="s">
        <v>116</v>
      </c>
      <c r="B271" s="103"/>
      <c r="C271" s="103"/>
      <c r="D271" s="103"/>
      <c r="K271" s="88"/>
      <c r="L271" s="88"/>
    </row>
    <row r="272" spans="1:12" ht="27">
      <c r="A272" s="102" t="s">
        <v>174</v>
      </c>
      <c r="B272" s="103"/>
      <c r="C272" s="103"/>
      <c r="D272" s="103" t="s">
        <v>175</v>
      </c>
      <c r="K272" s="88"/>
      <c r="L272" s="88"/>
    </row>
    <row r="273" spans="11:12" ht="12.75">
      <c r="K273" s="88"/>
      <c r="L273" s="88"/>
    </row>
    <row r="274" spans="11:12" ht="12.75">
      <c r="K274" s="88"/>
      <c r="L274" s="88"/>
    </row>
    <row r="275" spans="11:12" ht="12.75">
      <c r="K275" s="88"/>
      <c r="L275" s="88"/>
    </row>
    <row r="276" spans="11:12" ht="12.75">
      <c r="K276" s="88"/>
      <c r="L276" s="88"/>
    </row>
    <row r="277" spans="11:12" ht="12.75">
      <c r="K277" s="88"/>
      <c r="L277" s="88"/>
    </row>
    <row r="278" spans="11:12" ht="12.75">
      <c r="K278" s="88"/>
      <c r="L278" s="88"/>
    </row>
    <row r="279" spans="11:12" ht="12.75">
      <c r="K279" s="88"/>
      <c r="L279" s="88"/>
    </row>
    <row r="280" spans="11:12" ht="12.75">
      <c r="K280" s="88"/>
      <c r="L280" s="88"/>
    </row>
    <row r="281" spans="11:12" ht="12.75">
      <c r="K281" s="88"/>
      <c r="L281" s="88"/>
    </row>
    <row r="282" spans="11:12" ht="12.75">
      <c r="K282" s="88"/>
      <c r="L282" s="88"/>
    </row>
    <row r="283" spans="11:12" ht="12.75">
      <c r="K283" s="88"/>
      <c r="L283" s="88"/>
    </row>
    <row r="284" spans="11:12" ht="12.75">
      <c r="K284" s="88"/>
      <c r="L284" s="88"/>
    </row>
    <row r="285" spans="11:12" ht="12.75">
      <c r="K285" s="88"/>
      <c r="L285" s="88"/>
    </row>
    <row r="286" spans="11:12" ht="12.75">
      <c r="K286" s="88"/>
      <c r="L286" s="88"/>
    </row>
    <row r="287" spans="11:12" ht="12.75">
      <c r="K287" s="88"/>
      <c r="L287" s="88"/>
    </row>
    <row r="288" spans="11:12" ht="12.75">
      <c r="K288" s="88"/>
      <c r="L288" s="88"/>
    </row>
    <row r="289" spans="11:12" ht="12.75">
      <c r="K289" s="88"/>
      <c r="L289" s="88"/>
    </row>
    <row r="290" spans="11:12" ht="12.75">
      <c r="K290" s="88"/>
      <c r="L290" s="88"/>
    </row>
    <row r="291" spans="11:12" ht="12.75">
      <c r="K291" s="88"/>
      <c r="L291" s="88"/>
    </row>
    <row r="292" spans="11:12" ht="12.75">
      <c r="K292" s="88"/>
      <c r="L292" s="88"/>
    </row>
    <row r="293" spans="11:12" ht="12.75">
      <c r="K293" s="88"/>
      <c r="L293" s="88"/>
    </row>
    <row r="294" spans="11:12" ht="12.75">
      <c r="K294" s="88"/>
      <c r="L294" s="88"/>
    </row>
    <row r="295" spans="11:12" ht="12.75">
      <c r="K295" s="88"/>
      <c r="L295" s="88"/>
    </row>
    <row r="296" spans="11:12" ht="12.75">
      <c r="K296" s="88"/>
      <c r="L296" s="88"/>
    </row>
    <row r="297" spans="11:12" ht="12.75">
      <c r="K297" s="88"/>
      <c r="L297" s="88"/>
    </row>
    <row r="298" spans="11:12" ht="12.75">
      <c r="K298" s="88"/>
      <c r="L298" s="88"/>
    </row>
    <row r="299" spans="11:12" ht="12.75">
      <c r="K299" s="88"/>
      <c r="L299" s="88"/>
    </row>
  </sheetData>
  <sheetProtection/>
  <mergeCells count="252">
    <mergeCell ref="C33:C37"/>
    <mergeCell ref="C28:C32"/>
    <mergeCell ref="C53:C57"/>
    <mergeCell ref="D33:D37"/>
    <mergeCell ref="C43:C47"/>
    <mergeCell ref="C48:C52"/>
    <mergeCell ref="D48:D52"/>
    <mergeCell ref="D43:D47"/>
    <mergeCell ref="D38:D42"/>
    <mergeCell ref="E257:E261"/>
    <mergeCell ref="A262:A266"/>
    <mergeCell ref="B262:B266"/>
    <mergeCell ref="E262:E266"/>
    <mergeCell ref="D257:D261"/>
    <mergeCell ref="C257:C261"/>
    <mergeCell ref="A257:A261"/>
    <mergeCell ref="B257:B261"/>
    <mergeCell ref="E247:E251"/>
    <mergeCell ref="A252:A256"/>
    <mergeCell ref="B252:B256"/>
    <mergeCell ref="E252:E256"/>
    <mergeCell ref="D247:D251"/>
    <mergeCell ref="D252:D256"/>
    <mergeCell ref="C247:C248"/>
    <mergeCell ref="C252:C256"/>
    <mergeCell ref="A247:A251"/>
    <mergeCell ref="B247:B251"/>
    <mergeCell ref="E237:E241"/>
    <mergeCell ref="A242:A246"/>
    <mergeCell ref="B242:B246"/>
    <mergeCell ref="E242:E246"/>
    <mergeCell ref="D237:D241"/>
    <mergeCell ref="D242:D246"/>
    <mergeCell ref="C237:C238"/>
    <mergeCell ref="C242:C243"/>
    <mergeCell ref="A237:A241"/>
    <mergeCell ref="B237:B241"/>
    <mergeCell ref="A227:A231"/>
    <mergeCell ref="B227:B231"/>
    <mergeCell ref="E227:E231"/>
    <mergeCell ref="A232:A236"/>
    <mergeCell ref="B232:B236"/>
    <mergeCell ref="E232:E236"/>
    <mergeCell ref="D227:D231"/>
    <mergeCell ref="D232:D236"/>
    <mergeCell ref="C227:C231"/>
    <mergeCell ref="C232:C236"/>
    <mergeCell ref="A217:A221"/>
    <mergeCell ref="B217:B221"/>
    <mergeCell ref="E217:E221"/>
    <mergeCell ref="A222:A226"/>
    <mergeCell ref="B222:B226"/>
    <mergeCell ref="E222:E226"/>
    <mergeCell ref="D217:D221"/>
    <mergeCell ref="D222:D226"/>
    <mergeCell ref="C217:C221"/>
    <mergeCell ref="C222:C226"/>
    <mergeCell ref="A207:A211"/>
    <mergeCell ref="B207:B211"/>
    <mergeCell ref="E207:E211"/>
    <mergeCell ref="A212:A216"/>
    <mergeCell ref="B212:B216"/>
    <mergeCell ref="E212:E216"/>
    <mergeCell ref="D207:D211"/>
    <mergeCell ref="D212:D216"/>
    <mergeCell ref="C207:C211"/>
    <mergeCell ref="C212:C216"/>
    <mergeCell ref="A197:A201"/>
    <mergeCell ref="B197:B201"/>
    <mergeCell ref="E197:E201"/>
    <mergeCell ref="A202:A206"/>
    <mergeCell ref="B202:B206"/>
    <mergeCell ref="E202:E206"/>
    <mergeCell ref="D197:D201"/>
    <mergeCell ref="D202:D206"/>
    <mergeCell ref="C197:C201"/>
    <mergeCell ref="C202:C206"/>
    <mergeCell ref="A177:A181"/>
    <mergeCell ref="B177:B181"/>
    <mergeCell ref="E177:E181"/>
    <mergeCell ref="A192:A196"/>
    <mergeCell ref="B192:B196"/>
    <mergeCell ref="E192:E196"/>
    <mergeCell ref="D192:D196"/>
    <mergeCell ref="C192:C196"/>
    <mergeCell ref="D177:D181"/>
    <mergeCell ref="C177:C181"/>
    <mergeCell ref="E162:E166"/>
    <mergeCell ref="D162:D166"/>
    <mergeCell ref="C162:C166"/>
    <mergeCell ref="A167:A171"/>
    <mergeCell ref="B167:B171"/>
    <mergeCell ref="C167:C171"/>
    <mergeCell ref="E167:E171"/>
    <mergeCell ref="D167:D171"/>
    <mergeCell ref="A153:A157"/>
    <mergeCell ref="A158:A161"/>
    <mergeCell ref="A162:A166"/>
    <mergeCell ref="B162:B166"/>
    <mergeCell ref="B153:B157"/>
    <mergeCell ref="B158:B161"/>
    <mergeCell ref="C133:C137"/>
    <mergeCell ref="C143:C147"/>
    <mergeCell ref="A128:A132"/>
    <mergeCell ref="A133:A137"/>
    <mergeCell ref="B143:B147"/>
    <mergeCell ref="A138:A142"/>
    <mergeCell ref="A143:A147"/>
    <mergeCell ref="B138:B142"/>
    <mergeCell ref="E133:E137"/>
    <mergeCell ref="E138:E142"/>
    <mergeCell ref="E108:E112"/>
    <mergeCell ref="E73:E77"/>
    <mergeCell ref="E93:E97"/>
    <mergeCell ref="E128:E132"/>
    <mergeCell ref="E98:E102"/>
    <mergeCell ref="E103:E107"/>
    <mergeCell ref="E123:E127"/>
    <mergeCell ref="E78:E82"/>
    <mergeCell ref="E153:E157"/>
    <mergeCell ref="C58:C62"/>
    <mergeCell ref="D63:D67"/>
    <mergeCell ref="D143:D147"/>
    <mergeCell ref="D133:D137"/>
    <mergeCell ref="D138:D142"/>
    <mergeCell ref="D128:D132"/>
    <mergeCell ref="C63:C67"/>
    <mergeCell ref="E143:E147"/>
    <mergeCell ref="E148:E152"/>
    <mergeCell ref="A148:A152"/>
    <mergeCell ref="B68:B72"/>
    <mergeCell ref="B133:B137"/>
    <mergeCell ref="C118:C122"/>
    <mergeCell ref="C128:C132"/>
    <mergeCell ref="A123:A127"/>
    <mergeCell ref="B148:B152"/>
    <mergeCell ref="C138:C142"/>
    <mergeCell ref="C83:C87"/>
    <mergeCell ref="B128:B132"/>
    <mergeCell ref="L12:L13"/>
    <mergeCell ref="A48:A52"/>
    <mergeCell ref="B48:B52"/>
    <mergeCell ref="E48:E52"/>
    <mergeCell ref="E17:E21"/>
    <mergeCell ref="F12:F13"/>
    <mergeCell ref="B12:B13"/>
    <mergeCell ref="A16:K16"/>
    <mergeCell ref="A22:K22"/>
    <mergeCell ref="C38:C42"/>
    <mergeCell ref="C23:C27"/>
    <mergeCell ref="E23:E27"/>
    <mergeCell ref="D23:D27"/>
    <mergeCell ref="D28:D32"/>
    <mergeCell ref="A53:A57"/>
    <mergeCell ref="E28:E32"/>
    <mergeCell ref="E38:E42"/>
    <mergeCell ref="A43:A47"/>
    <mergeCell ref="E53:E57"/>
    <mergeCell ref="E33:E37"/>
    <mergeCell ref="E43:E47"/>
    <mergeCell ref="A73:A77"/>
    <mergeCell ref="A58:A62"/>
    <mergeCell ref="E58:E62"/>
    <mergeCell ref="E63:E67"/>
    <mergeCell ref="E68:E72"/>
    <mergeCell ref="B63:B67"/>
    <mergeCell ref="B53:B57"/>
    <mergeCell ref="A63:A67"/>
    <mergeCell ref="A68:A72"/>
    <mergeCell ref="D108:D112"/>
    <mergeCell ref="D118:D122"/>
    <mergeCell ref="C88:C92"/>
    <mergeCell ref="C108:C112"/>
    <mergeCell ref="C113:C117"/>
    <mergeCell ref="B98:B102"/>
    <mergeCell ref="C98:C102"/>
    <mergeCell ref="C123:C127"/>
    <mergeCell ref="D53:D57"/>
    <mergeCell ref="D58:D62"/>
    <mergeCell ref="D73:D77"/>
    <mergeCell ref="D68:D72"/>
    <mergeCell ref="D78:D82"/>
    <mergeCell ref="D98:D102"/>
    <mergeCell ref="D103:D107"/>
    <mergeCell ref="D83:D87"/>
    <mergeCell ref="D88:D92"/>
    <mergeCell ref="B28:B32"/>
    <mergeCell ref="B33:B37"/>
    <mergeCell ref="B123:B127"/>
    <mergeCell ref="B108:B112"/>
    <mergeCell ref="B113:B117"/>
    <mergeCell ref="B43:B47"/>
    <mergeCell ref="B73:B77"/>
    <mergeCell ref="B38:B42"/>
    <mergeCell ref="B58:B62"/>
    <mergeCell ref="B118:B122"/>
    <mergeCell ref="A98:A102"/>
    <mergeCell ref="C103:C107"/>
    <mergeCell ref="A23:A27"/>
    <mergeCell ref="A28:A32"/>
    <mergeCell ref="A33:A37"/>
    <mergeCell ref="A38:A42"/>
    <mergeCell ref="A83:A87"/>
    <mergeCell ref="A88:A92"/>
    <mergeCell ref="A78:A82"/>
    <mergeCell ref="B23:B27"/>
    <mergeCell ref="E83:E87"/>
    <mergeCell ref="E88:E92"/>
    <mergeCell ref="B78:B82"/>
    <mergeCell ref="B83:B87"/>
    <mergeCell ref="B88:B92"/>
    <mergeCell ref="C78:C82"/>
    <mergeCell ref="A118:A122"/>
    <mergeCell ref="A93:A97"/>
    <mergeCell ref="E118:E122"/>
    <mergeCell ref="E113:E117"/>
    <mergeCell ref="B93:B97"/>
    <mergeCell ref="D113:D117"/>
    <mergeCell ref="C93:C97"/>
    <mergeCell ref="D93:D97"/>
    <mergeCell ref="A108:A112"/>
    <mergeCell ref="A113:A117"/>
    <mergeCell ref="E172:E176"/>
    <mergeCell ref="D123:D127"/>
    <mergeCell ref="C73:C77"/>
    <mergeCell ref="C68:C72"/>
    <mergeCell ref="D158:D161"/>
    <mergeCell ref="C153:C157"/>
    <mergeCell ref="C158:C161"/>
    <mergeCell ref="D148:D152"/>
    <mergeCell ref="D153:D157"/>
    <mergeCell ref="E158:E161"/>
    <mergeCell ref="E182:E186"/>
    <mergeCell ref="A187:A191"/>
    <mergeCell ref="B187:B191"/>
    <mergeCell ref="C187:C191"/>
    <mergeCell ref="D187:D191"/>
    <mergeCell ref="E187:E191"/>
    <mergeCell ref="A182:A186"/>
    <mergeCell ref="B182:B186"/>
    <mergeCell ref="C182:C186"/>
    <mergeCell ref="D182:D186"/>
    <mergeCell ref="G3:L3"/>
    <mergeCell ref="G4:L4"/>
    <mergeCell ref="G1:L1"/>
    <mergeCell ref="G2:L2"/>
    <mergeCell ref="A172:A176"/>
    <mergeCell ref="B172:B176"/>
    <mergeCell ref="C172:C176"/>
    <mergeCell ref="D172:D176"/>
    <mergeCell ref="A103:A107"/>
    <mergeCell ref="B103:B107"/>
  </mergeCells>
  <printOptions/>
  <pageMargins left="0.7086614173228347" right="0.2755905511811024" top="0.5511811023622047" bottom="0.6299212598425197" header="0.31496062992125984" footer="0.4724409448818898"/>
  <pageSetup horizontalDpi="600" verticalDpi="600" orientation="landscape" paperSize="9" scale="48" r:id="rId1"/>
  <rowBreaks count="4" manualBreakCount="4">
    <brk id="62" max="12" man="1"/>
    <brk id="122" max="11" man="1"/>
    <brk id="196" max="11" man="1"/>
    <brk id="246" max="11" man="1"/>
  </rowBreaks>
  <colBreaks count="1" manualBreakCount="1">
    <brk id="12" max="2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Elena</cp:lastModifiedBy>
  <cp:lastPrinted>2013-06-28T13:22:18Z</cp:lastPrinted>
  <dcterms:created xsi:type="dcterms:W3CDTF">2010-06-22T05:18:13Z</dcterms:created>
  <dcterms:modified xsi:type="dcterms:W3CDTF">2013-07-01T14:15:53Z</dcterms:modified>
  <cp:category/>
  <cp:version/>
  <cp:contentType/>
  <cp:contentStatus/>
</cp:coreProperties>
</file>