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activeTab="3"/>
  </bookViews>
  <sheets>
    <sheet name="прил 3" sheetId="2" r:id="rId1"/>
    <sheet name="прил 4" sheetId="4" r:id="rId2"/>
    <sheet name="прил 5" sheetId="6" r:id="rId3"/>
    <sheet name="Лист1" sheetId="7" r:id="rId4"/>
  </sheets>
  <definedNames>
    <definedName name="_xlnm._FilterDatabase" localSheetId="0" hidden="1">'прил 3'!$A$1:$O$45</definedName>
    <definedName name="_xlnm.Print_Titles" localSheetId="0">'прил 3'!$5:$5</definedName>
    <definedName name="_xlnm.Print_Area" localSheetId="0">'прил 3'!$A$1:$P$49</definedName>
    <definedName name="_xlnm.Print_Area" localSheetId="1">'прил 4'!$A$3:$M$37</definedName>
    <definedName name="_xlnm.Print_Area" localSheetId="2">'прил 5'!$A$1:$S$26</definedName>
  </definedNames>
  <calcPr calcId="145621"/>
</workbook>
</file>

<file path=xl/calcChain.xml><?xml version="1.0" encoding="utf-8"?>
<calcChain xmlns="http://schemas.openxmlformats.org/spreadsheetml/2006/main">
  <c r="I18" i="4" l="1"/>
  <c r="H18" i="4"/>
  <c r="G18" i="4"/>
  <c r="J7" i="2" l="1"/>
  <c r="J25" i="2"/>
  <c r="J9" i="2"/>
  <c r="J8" i="2"/>
  <c r="K44" i="2"/>
  <c r="J44" i="2"/>
  <c r="R41" i="2"/>
  <c r="I44" i="2"/>
  <c r="J6" i="2" l="1"/>
  <c r="O14" i="6"/>
  <c r="O15" i="6"/>
  <c r="G15" i="6" l="1"/>
  <c r="K14" i="6"/>
  <c r="G14" i="6"/>
  <c r="K9" i="2"/>
  <c r="K8" i="2"/>
  <c r="K7" i="2"/>
  <c r="L44" i="2"/>
  <c r="M11" i="2"/>
  <c r="R40" i="2" l="1"/>
  <c r="R39" i="2"/>
  <c r="Q33" i="2" l="1"/>
  <c r="Q28" i="2"/>
  <c r="Q22" i="2"/>
  <c r="Q18" i="2"/>
  <c r="Q17" i="2"/>
  <c r="Q16" i="2"/>
  <c r="Q15" i="2"/>
  <c r="Q12" i="2"/>
  <c r="C14" i="6" l="1"/>
  <c r="F16" i="4" l="1"/>
  <c r="N21" i="4" l="1"/>
  <c r="N20" i="4"/>
  <c r="I25" i="2" l="1"/>
  <c r="R29" i="2"/>
  <c r="N19" i="4" l="1"/>
  <c r="N18" i="4" s="1"/>
  <c r="C15" i="6" l="1"/>
  <c r="F18" i="4"/>
  <c r="O9" i="2" l="1"/>
  <c r="N9" i="2"/>
  <c r="M9" i="2"/>
  <c r="L9" i="2"/>
  <c r="L11" i="2"/>
  <c r="L10" i="2" s="1"/>
  <c r="K11" i="2"/>
  <c r="K10" i="2" s="1"/>
  <c r="O31" i="2"/>
  <c r="O30" i="2" s="1"/>
  <c r="N31" i="2"/>
  <c r="N30" i="2" s="1"/>
  <c r="M31" i="2"/>
  <c r="M30" i="2" s="1"/>
  <c r="K31" i="2"/>
  <c r="K30" i="2" s="1"/>
  <c r="L31" i="2"/>
  <c r="L30" i="2" s="1"/>
  <c r="R35" i="2"/>
  <c r="J31" i="2"/>
  <c r="J30" i="2" s="1"/>
  <c r="R44" i="2"/>
  <c r="R43" i="2"/>
  <c r="R38" i="2"/>
  <c r="R37" i="2"/>
  <c r="R36" i="2"/>
  <c r="R34" i="2"/>
  <c r="R17" i="2" l="1"/>
  <c r="I7" i="2"/>
  <c r="I8" i="2"/>
  <c r="I9" i="2"/>
  <c r="K24" i="2"/>
  <c r="R28" i="2"/>
  <c r="I31" i="2"/>
  <c r="I30" i="2" s="1"/>
  <c r="J11" i="2" l="1"/>
  <c r="J10" i="2" s="1"/>
  <c r="R23" i="2"/>
  <c r="N26" i="4" l="1"/>
  <c r="N25" i="4"/>
  <c r="N24" i="4"/>
  <c r="F15" i="4" l="1"/>
  <c r="R21" i="2" l="1"/>
  <c r="O7" i="2" l="1"/>
  <c r="N7" i="2"/>
  <c r="M7" i="2"/>
  <c r="L7" i="2"/>
  <c r="R7" i="2" l="1"/>
  <c r="O8" i="2"/>
  <c r="O6" i="2" s="1"/>
  <c r="N8" i="2"/>
  <c r="N6" i="2" s="1"/>
  <c r="M8" i="2"/>
  <c r="M6" i="2" s="1"/>
  <c r="L8" i="2"/>
  <c r="L6" i="2" s="1"/>
  <c r="K6" i="2"/>
  <c r="R22" i="2"/>
  <c r="R26" i="2"/>
  <c r="R27" i="2"/>
  <c r="R20" i="2"/>
  <c r="R30" i="2" l="1"/>
  <c r="G15" i="4" l="1"/>
  <c r="G14" i="4"/>
  <c r="H14" i="4"/>
  <c r="I14" i="4"/>
  <c r="J14" i="4"/>
  <c r="K14" i="4"/>
  <c r="L14" i="4"/>
  <c r="F14" i="4"/>
  <c r="N14" i="4" l="1"/>
  <c r="P14" i="4" s="1"/>
  <c r="P24" i="4"/>
  <c r="P25" i="4"/>
  <c r="P26" i="4"/>
  <c r="P27" i="4"/>
  <c r="P19" i="4"/>
  <c r="P20" i="4"/>
  <c r="P21" i="4"/>
  <c r="P22" i="4"/>
  <c r="P29" i="4"/>
  <c r="P30" i="4"/>
  <c r="P31" i="4"/>
  <c r="P32" i="4"/>
  <c r="R32" i="2"/>
  <c r="R33" i="2"/>
  <c r="R12" i="2"/>
  <c r="H15" i="4" l="1"/>
  <c r="I15" i="4"/>
  <c r="J15" i="4"/>
  <c r="K15" i="4"/>
  <c r="L15" i="4"/>
  <c r="G16" i="4"/>
  <c r="G13" i="4" s="1"/>
  <c r="H16" i="4"/>
  <c r="I16" i="4"/>
  <c r="J16" i="4"/>
  <c r="K16" i="4"/>
  <c r="L16" i="4"/>
  <c r="L28" i="4"/>
  <c r="K28" i="4"/>
  <c r="J28" i="4"/>
  <c r="I28" i="4"/>
  <c r="H28" i="4"/>
  <c r="G28" i="4"/>
  <c r="F28" i="4"/>
  <c r="L18" i="4"/>
  <c r="P18" i="4" l="1"/>
  <c r="N28" i="4"/>
  <c r="P28" i="4" s="1"/>
  <c r="N16" i="4"/>
  <c r="P16" i="4" s="1"/>
  <c r="N15" i="4"/>
  <c r="P15" i="4" s="1"/>
  <c r="L13" i="4"/>
  <c r="K13" i="4"/>
  <c r="F13" i="4"/>
  <c r="I13" i="4"/>
  <c r="J13" i="4"/>
  <c r="H13" i="4"/>
  <c r="P17" i="4"/>
  <c r="R31" i="2"/>
  <c r="R9" i="2"/>
  <c r="H23" i="4"/>
  <c r="I23" i="4"/>
  <c r="J23" i="4"/>
  <c r="K23" i="4"/>
  <c r="L23" i="4"/>
  <c r="G23" i="4"/>
  <c r="F23" i="4"/>
  <c r="N13" i="4" l="1"/>
  <c r="P13" i="4" s="1"/>
  <c r="N23" i="4"/>
  <c r="P23" i="4" s="1"/>
  <c r="R25" i="2" l="1"/>
  <c r="R8" i="2"/>
  <c r="R24" i="2"/>
  <c r="I11" i="2" l="1"/>
  <c r="R11" i="2" l="1"/>
  <c r="I10" i="2"/>
  <c r="R10" i="2" s="1"/>
  <c r="I6" i="2"/>
  <c r="R6" i="2" s="1"/>
</calcChain>
</file>

<file path=xl/sharedStrings.xml><?xml version="1.0" encoding="utf-8"?>
<sst xmlns="http://schemas.openxmlformats.org/spreadsheetml/2006/main" count="346" uniqueCount="150">
  <si>
    <t>№ п/п</t>
  </si>
  <si>
    <t>1.</t>
  </si>
  <si>
    <t>2.</t>
  </si>
  <si>
    <t>3.</t>
  </si>
  <si>
    <t>1.1.</t>
  </si>
  <si>
    <t>1.2.</t>
  </si>
  <si>
    <t>2.1.</t>
  </si>
  <si>
    <t>3.1.</t>
  </si>
  <si>
    <t>Статус</t>
  </si>
  <si>
    <t xml:space="preserve">Наименование  муниципальной  программы, подпрограммы муниципальной программы, основного мероприятия, мероприятия подпрограммы
</t>
  </si>
  <si>
    <t xml:space="preserve">Ответственный  исполнитель,  соисполнители,  участники
</t>
  </si>
  <si>
    <t>Расходы (тыс. руб.), годы</t>
  </si>
  <si>
    <t>ГРБС</t>
  </si>
  <si>
    <t>РзПр</t>
  </si>
  <si>
    <t>ЦСР</t>
  </si>
  <si>
    <t>ВР</t>
  </si>
  <si>
    <t xml:space="preserve">Код бюджетной  классификации   
</t>
  </si>
  <si>
    <t>2014 год</t>
  </si>
  <si>
    <t>2016 год</t>
  </si>
  <si>
    <t>Х</t>
  </si>
  <si>
    <t>Оценка расходов (тыс. руб.), годы</t>
  </si>
  <si>
    <t>всего</t>
  </si>
  <si>
    <t xml:space="preserve">бюджет города </t>
  </si>
  <si>
    <t>федеральный  бюджет</t>
  </si>
  <si>
    <t>областной бюджет</t>
  </si>
  <si>
    <t>внебюджетные источники</t>
  </si>
  <si>
    <t>Источники финансирования</t>
  </si>
  <si>
    <t>за счет средств бюджета города</t>
  </si>
  <si>
    <t xml:space="preserve">за счет средств областного бюджета </t>
  </si>
  <si>
    <t>за счет средств Фонда реформирования жилищно-коммунального хозяйства</t>
  </si>
  <si>
    <t>в том числе:</t>
  </si>
  <si>
    <t>2015 год</t>
  </si>
  <si>
    <t>Наименование субсидии</t>
  </si>
  <si>
    <t>Муниципальная программа</t>
  </si>
  <si>
    <t>всего, в том числе:</t>
  </si>
  <si>
    <t>1.а.</t>
  </si>
  <si>
    <t>1.б.</t>
  </si>
  <si>
    <t>1.в.</t>
  </si>
  <si>
    <t>1.г.</t>
  </si>
  <si>
    <t>2.1.1.</t>
  </si>
  <si>
    <t>2.1.2.</t>
  </si>
  <si>
    <t>2.1.3.</t>
  </si>
  <si>
    <t>2.1.4.</t>
  </si>
  <si>
    <t>2.1.5.</t>
  </si>
  <si>
    <t>2.1.6.</t>
  </si>
  <si>
    <t>2.1.7.</t>
  </si>
  <si>
    <t>1.2.а.</t>
  </si>
  <si>
    <t>1.2.б.</t>
  </si>
  <si>
    <t>1.2.в.</t>
  </si>
  <si>
    <t>1.2.г.</t>
  </si>
  <si>
    <t>4.</t>
  </si>
  <si>
    <t>3.1.1.</t>
  </si>
  <si>
    <t>3.1.2.</t>
  </si>
  <si>
    <t>№    п/п</t>
  </si>
  <si>
    <t>Подпрограмма №1</t>
  </si>
  <si>
    <t xml:space="preserve">Основное мероприятие </t>
  </si>
  <si>
    <t xml:space="preserve">Мероприятие </t>
  </si>
  <si>
    <t>Подпрограмма №2</t>
  </si>
  <si>
    <t>Подпрограмма №3</t>
  </si>
  <si>
    <t>№      п/п</t>
  </si>
  <si>
    <t xml:space="preserve">Расходы
бюджета города, федерального и областного бюджетов, и внебюджетных источников на реализацию  программы
</t>
  </si>
  <si>
    <t>Наименование  муниципальной  программы, подпрограммы муниципальной программы</t>
  </si>
  <si>
    <t>Ответственный исполнитель, соисполнители</t>
  </si>
  <si>
    <r>
      <t xml:space="preserve">Обеспечение жильем молодых семей, </t>
    </r>
    <r>
      <rPr>
        <sz val="12"/>
        <color theme="1"/>
        <rFont val="Arial"/>
        <family val="2"/>
        <charset val="204"/>
      </rPr>
      <t>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  </r>
  </si>
  <si>
    <t>Обеспечение жильем молодых семей.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</si>
  <si>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</si>
  <si>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Обеспечение жилыми помещениями ветеранов, инвалидов и семей, имеющих детей инвалидов</t>
  </si>
  <si>
    <t>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</si>
  <si>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</t>
  </si>
  <si>
    <t>Управление в сфере капитального строительства города Новошахтинска</t>
  </si>
  <si>
    <t>Улучшение жилищных условий и исполнение государственных обязательств по обеспечению жилыми помещениями отдельных категорий граждан</t>
  </si>
  <si>
    <t>Разработка пректно-сметной документации (далее - ПСД) на строительство жилых домов, а так же на строительство, реконструкцию объектов коммунальной инфраструктуры</t>
  </si>
  <si>
    <t>Улучшение жилищных условий граждан, проживающих в ветхом и аварийном жилье</t>
  </si>
  <si>
    <t>Обеспечение жилыми помещениями граждан, состоящих на учете в качестве нуждающихся в жилых помещениях, в составе семьи которых имеется трое или более детей-близнецов</t>
  </si>
  <si>
    <t>Обеспечение жилыми помещениями граждан, состоящих на учете в качестве нуждающихся в жилых помещениях, в составе семьи которых имеется десять или более несовершеннолетних детей</t>
  </si>
  <si>
    <t>Отдел жилищной политики Администрации города</t>
  </si>
  <si>
    <t>Обеспечение жильем молодых семей, отдельных категорий граждан и выполнение государственных обязательств по обеспечению жилыми помещениями категорий граждан, установленных областным и федеральным законодательством</t>
  </si>
  <si>
    <t>Отдел жилищной политики Администрации города, всего</t>
  </si>
  <si>
    <t>2.1.7.1.</t>
  </si>
  <si>
    <t>2.1.7.2.</t>
  </si>
  <si>
    <t>Переселение граждан из аварийного жилищного фонда города</t>
  </si>
  <si>
    <t>Субсидия на обеспечение жильем молодых семей</t>
  </si>
  <si>
    <t>Субсидия на переселение граждан из аварийного жилищного фонда</t>
  </si>
  <si>
    <t>Развитие жилищного 
строительства и обеспечение доступным и 
комфортным жильем жителей</t>
  </si>
  <si>
    <t>МКУ г. Новошахтинска  «УКС» всего</t>
  </si>
  <si>
    <t>1.3.</t>
  </si>
  <si>
    <t>МКУ «УЖКХ», всего</t>
  </si>
  <si>
    <t xml:space="preserve">МКУ г. Новошахтинска  «УКС» </t>
  </si>
  <si>
    <t>МКУ «УЖКХ»</t>
  </si>
  <si>
    <t>Содействие гражданам в приобретении (строительстве) жилья взамен сносимого ветхого жилья, ставшего в результате ведения горных работ на ликвидируемых угольных шахтах непригодным для проживания по критериям безопасности, и переселение граждан из аварийного жилищного фонда города</t>
  </si>
  <si>
    <t xml:space="preserve">Управление в сфере капитального строительства </t>
  </si>
  <si>
    <t xml:space="preserve">Разработка ПСД по объекту: «Строительство канализационного коллектора для жилых домов квартала ул. Энгельса в г. Новошахтинске Ростовской обл.» </t>
  </si>
  <si>
    <t xml:space="preserve">Разработка ПСД по объекту: «Строительство канализационной сети по объекту: «Строительство малоэтажных и индивидуальных жилых домов по улицам: Привольной, Библиотечной, Тверской, 1-й Тупик, Станционной и пер. Водному» </t>
  </si>
  <si>
    <t xml:space="preserve">Развитие жилищного строительства и обеспечение доступным и комфортным жильем жителей </t>
  </si>
  <si>
    <t>к муниципальной программе  города Новошахтинска «Развитие жилищного строительства и обеспечение доступным и комфортным жильем жителей»</t>
  </si>
  <si>
    <t xml:space="preserve"> МКУ г. Новошахтинска «УКС»</t>
  </si>
  <si>
    <t>Субсидия на софинансирование расходных обязательств, возникающих при выполнении полномочий  органов местного самоуправления по вопросам местного значения</t>
  </si>
  <si>
    <t>1.3.б.</t>
  </si>
  <si>
    <t>1.1.а.</t>
  </si>
  <si>
    <t>1.1.б.</t>
  </si>
  <si>
    <t>1.1.в.</t>
  </si>
  <si>
    <t>1.1.г.</t>
  </si>
  <si>
    <t>1.3.а.</t>
  </si>
  <si>
    <t>1.3.в.</t>
  </si>
  <si>
    <t>1.3.г.</t>
  </si>
  <si>
    <t xml:space="preserve">        3. Приложение № 4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</si>
  <si>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 xml:space="preserve">        4. Приложение № 5 к муниципальной программе города Новошахтинска «Развитие жилищного строительства и обеспечение доступным и комфортным жильем жителей»  изложить в следующей редакции:</t>
  </si>
  <si>
    <t>4.1.</t>
  </si>
  <si>
    <t xml:space="preserve"> Управление в сфере капитального строительства </t>
  </si>
  <si>
    <t>Основное мероприятие</t>
  </si>
  <si>
    <t>0502</t>
  </si>
  <si>
    <t>0501</t>
  </si>
  <si>
    <t>0505</t>
  </si>
  <si>
    <t>0402</t>
  </si>
  <si>
    <t>Расходы бюджета города на реализацию программы</t>
  </si>
  <si>
    <t>Управляющий делами Администрации города                                                                                                                             Ю.А. Лубенцов</t>
  </si>
  <si>
    <t>Управляющий делами Администрации города                                                                                                                                                              Ю.А. Лубенцов</t>
  </si>
  <si>
    <t>Объем ассигнований</t>
  </si>
  <si>
    <t>Объемы неосвоенных средств и причины их не освоения**</t>
  </si>
  <si>
    <t>Предусмотрено программой на весь период реализации*</t>
  </si>
  <si>
    <t>Предусмотрено программой на 2014 год реализации*</t>
  </si>
  <si>
    <t>Уточненный план ассигнований на 2014 год</t>
  </si>
  <si>
    <t xml:space="preserve">Исполнено (кассовые расходы) 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</si>
  <si>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</si>
  <si>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</si>
  <si>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</si>
  <si>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</si>
  <si>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</si>
  <si>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>Наименование муниципальной программы, подпрограммы муниципальной программы, основного мероприятия, мероприятия подпрограммы</t>
  </si>
  <si>
    <t>Подпрограмма № 1</t>
  </si>
  <si>
    <t xml:space="preserve">Обеспечение жильем молодых семей </t>
  </si>
  <si>
    <t>«Приложение № 4</t>
  </si>
  <si>
    <t>«Приложение № 5</t>
  </si>
  <si>
    <t>2.1.7.3.</t>
  </si>
  <si>
    <t>Разработка ПСД по объекту: «Строительство малоэтажных жилых домов для обеспечения жильем детей-сирот по ул. Пушкина, ул. Лесной, строительство коммунальной инфраструктуры к указанной жилой застройке в г. Новошахтинске Ростовской области»</t>
  </si>
  <si>
    <t>3.1.3.</t>
  </si>
  <si>
    <t>Мероприятие</t>
  </si>
  <si>
    <t>Снос ветхого жилищного фонда, ставшего в результате ведения горных работ непригодным для проживания по критериям безопасности</t>
  </si>
  <si>
    <t>1003</t>
  </si>
  <si>
    <t>Отдел жилищной политики Администрации города, МКУ «УЖКХ», МКУ г. Новошахтинска  «УКС»</t>
  </si>
  <si>
    <t>Обеспечение жилыми помещениями ветеранов, инвалидов и семей, имеющих детей-инвалидов</t>
  </si>
  <si>
    <t>»</t>
  </si>
  <si>
    <t>2017 год</t>
  </si>
  <si>
    <t>Управляющий делами Администрации города                                                                                                     Ю.А. Лубенцов</t>
  </si>
  <si>
    <t>х</t>
  </si>
  <si>
    <t>Подпрограмма № 2</t>
  </si>
  <si>
    <t>Подпрограмма № 3</t>
  </si>
  <si>
    <t>«Приложение № 3                                                                  к муниципальной программе  города Новошахтинска «Развитие жилищного строительства и
обеспечение доступным и 
комфортным жильем жителей»</t>
  </si>
  <si>
    <t>Отдел жилищной политики Администрации города; МКУ «УЖКХ», МКУ г. Новошахтинска «УКС»</t>
  </si>
  <si>
    <t>Отдел жилищной политики Администрации города,  МКУ                               г. Новошахтинска «УКС»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</si>
</sst>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A"/>
      <name val="Arial"/>
      <family val="2"/>
      <charset val="204"/>
    </font>
    <font>
      <sz val="2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u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20"/>
      <name val="Arial"/>
      <family val="2"/>
      <charset val="204"/>
    </font>
    <font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wrapText="1"/>
    </xf>
    <xf numFmtId="0" fontId="1" fillId="2" borderId="0" xfId="0" applyFont="1" applyFill="1" applyAlignment="1">
      <alignment wrapText="1"/>
    </xf>
    <xf numFmtId="165" fontId="1" fillId="2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165" fontId="1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NumberFormat="1" applyFont="1" applyFill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" fontId="2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wrapText="1"/>
    </xf>
    <xf numFmtId="4" fontId="1" fillId="0" borderId="1" xfId="0" applyNumberFormat="1" applyFont="1" applyFill="1" applyBorder="1" applyAlignment="1">
      <alignment horizontal="center" vertical="top" wrapText="1"/>
    </xf>
    <xf numFmtId="165" fontId="8" fillId="3" borderId="0" xfId="0" applyNumberFormat="1" applyFont="1" applyFill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0" borderId="0" xfId="0" applyNumberFormat="1" applyFont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5" fillId="0" borderId="0" xfId="0" applyFont="1" applyFill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0" fillId="0" borderId="1" xfId="0" applyBorder="1"/>
    <xf numFmtId="0" fontId="10" fillId="0" borderId="3" xfId="0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7" fillId="2" borderId="0" xfId="0" applyFont="1" applyFill="1" applyBorder="1" applyAlignment="1">
      <alignment horizontal="center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5" fontId="1" fillId="0" borderId="0" xfId="1" applyNumberFormat="1" applyFont="1" applyFill="1" applyBorder="1" applyAlignment="1">
      <alignment horizontal="center" vertical="top" wrapText="1"/>
    </xf>
    <xf numFmtId="165" fontId="2" fillId="0" borderId="0" xfId="1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vertical="top" wrapText="1"/>
    </xf>
    <xf numFmtId="165" fontId="13" fillId="0" borderId="0" xfId="1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3" fillId="0" borderId="0" xfId="0" applyNumberFormat="1" applyFont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view="pageBreakPreview" zoomScale="60" zoomScaleNormal="84" zoomScalePageLayoutView="50" workbookViewId="0">
      <selection activeCell="D8" sqref="D8"/>
    </sheetView>
  </sheetViews>
  <sheetFormatPr defaultColWidth="9.140625" defaultRowHeight="15" x14ac:dyDescent="0.2"/>
  <cols>
    <col min="1" max="1" width="9.42578125" style="9" customWidth="1"/>
    <col min="2" max="2" width="23.140625" style="1" customWidth="1"/>
    <col min="3" max="3" width="53.7109375" style="1" customWidth="1"/>
    <col min="4" max="4" width="38.5703125" style="1" customWidth="1"/>
    <col min="5" max="5" width="8.5703125" style="1" customWidth="1"/>
    <col min="6" max="6" width="9.85546875" style="1" customWidth="1"/>
    <col min="7" max="8" width="11.5703125" style="1" customWidth="1"/>
    <col min="9" max="9" width="16.7109375" style="1" customWidth="1"/>
    <col min="10" max="11" width="16.28515625" style="1" customWidth="1"/>
    <col min="12" max="12" width="12.7109375" style="1" customWidth="1"/>
    <col min="13" max="13" width="13.28515625" style="1" customWidth="1"/>
    <col min="14" max="15" width="12.7109375" style="1" customWidth="1"/>
    <col min="16" max="16" width="4.28515625" style="1" customWidth="1"/>
    <col min="17" max="17" width="18.85546875" style="1" customWidth="1"/>
    <col min="18" max="18" width="15.85546875" style="1" customWidth="1"/>
    <col min="19" max="16384" width="9.140625" style="1"/>
  </cols>
  <sheetData>
    <row r="1" spans="1:18" ht="144.75" customHeight="1" x14ac:dyDescent="0.35">
      <c r="A1" s="23"/>
      <c r="B1" s="33"/>
      <c r="C1" s="33"/>
      <c r="D1" s="33"/>
      <c r="E1" s="33"/>
      <c r="F1" s="33"/>
      <c r="G1" s="33"/>
      <c r="H1" s="33"/>
      <c r="I1" s="33"/>
      <c r="J1" s="33"/>
      <c r="K1" s="106" t="s">
        <v>147</v>
      </c>
      <c r="L1" s="106"/>
      <c r="M1" s="106"/>
      <c r="N1" s="106"/>
      <c r="O1" s="106"/>
    </row>
    <row r="2" spans="1:18" ht="25.5" customHeight="1" x14ac:dyDescent="0.3">
      <c r="A2" s="114" t="s">
        <v>114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8" ht="29.25" customHeight="1" x14ac:dyDescent="0.2">
      <c r="A3" s="115" t="s">
        <v>53</v>
      </c>
      <c r="B3" s="111" t="s">
        <v>8</v>
      </c>
      <c r="C3" s="112" t="s">
        <v>9</v>
      </c>
      <c r="D3" s="111" t="s">
        <v>10</v>
      </c>
      <c r="E3" s="108" t="s">
        <v>16</v>
      </c>
      <c r="F3" s="109"/>
      <c r="G3" s="109"/>
      <c r="H3" s="110"/>
      <c r="I3" s="107" t="s">
        <v>11</v>
      </c>
      <c r="J3" s="107"/>
      <c r="K3" s="107"/>
      <c r="L3" s="107"/>
      <c r="M3" s="107"/>
      <c r="N3" s="107"/>
      <c r="O3" s="107"/>
    </row>
    <row r="4" spans="1:18" ht="37.5" customHeight="1" x14ac:dyDescent="0.2">
      <c r="A4" s="116"/>
      <c r="B4" s="111"/>
      <c r="C4" s="113"/>
      <c r="D4" s="111"/>
      <c r="E4" s="56" t="s">
        <v>12</v>
      </c>
      <c r="F4" s="56" t="s">
        <v>13</v>
      </c>
      <c r="G4" s="56" t="s">
        <v>14</v>
      </c>
      <c r="H4" s="56" t="s">
        <v>15</v>
      </c>
      <c r="I4" s="89">
        <v>2014</v>
      </c>
      <c r="J4" s="89">
        <v>2015</v>
      </c>
      <c r="K4" s="89">
        <v>2016</v>
      </c>
      <c r="L4" s="89">
        <v>2017</v>
      </c>
      <c r="M4" s="89">
        <v>2018</v>
      </c>
      <c r="N4" s="89">
        <v>2019</v>
      </c>
      <c r="O4" s="89">
        <v>2020</v>
      </c>
      <c r="P4" s="55"/>
      <c r="Q4" s="55"/>
    </row>
    <row r="5" spans="1:18" x14ac:dyDescent="0.2">
      <c r="A5" s="68">
        <v>1</v>
      </c>
      <c r="B5" s="69">
        <v>2</v>
      </c>
      <c r="C5" s="69">
        <v>3</v>
      </c>
      <c r="D5" s="69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</row>
    <row r="6" spans="1:18" ht="50.25" customHeight="1" x14ac:dyDescent="0.25">
      <c r="A6" s="31" t="s">
        <v>1</v>
      </c>
      <c r="B6" s="25" t="s">
        <v>33</v>
      </c>
      <c r="C6" s="25" t="s">
        <v>83</v>
      </c>
      <c r="D6" s="25" t="s">
        <v>34</v>
      </c>
      <c r="E6" s="56" t="s">
        <v>19</v>
      </c>
      <c r="F6" s="56" t="s">
        <v>19</v>
      </c>
      <c r="G6" s="56" t="s">
        <v>19</v>
      </c>
      <c r="H6" s="56" t="s">
        <v>19</v>
      </c>
      <c r="I6" s="54">
        <f t="shared" ref="I6:O6" si="0">SUM(I7:I9)</f>
        <v>1034277.1</v>
      </c>
      <c r="J6" s="54">
        <f>SUM(J7:J9)</f>
        <v>439855.7</v>
      </c>
      <c r="K6" s="54">
        <f t="shared" si="0"/>
        <v>485528.69999999995</v>
      </c>
      <c r="L6" s="54">
        <f>SUM(L7:L9)</f>
        <v>195446.30000000002</v>
      </c>
      <c r="M6" s="54">
        <f t="shared" si="0"/>
        <v>65645.099999999991</v>
      </c>
      <c r="N6" s="54">
        <f t="shared" si="0"/>
        <v>65645.099999999991</v>
      </c>
      <c r="O6" s="54">
        <f t="shared" si="0"/>
        <v>65645.099999999991</v>
      </c>
      <c r="P6" s="55"/>
      <c r="Q6" s="55"/>
      <c r="R6" s="38">
        <f>SUM(I6:P6)</f>
        <v>2352043.1</v>
      </c>
    </row>
    <row r="7" spans="1:18" ht="36" customHeight="1" x14ac:dyDescent="0.2">
      <c r="A7" s="31" t="s">
        <v>4</v>
      </c>
      <c r="B7" s="25"/>
      <c r="C7" s="25"/>
      <c r="D7" s="25" t="s">
        <v>77</v>
      </c>
      <c r="E7" s="56">
        <v>902</v>
      </c>
      <c r="F7" s="56" t="s">
        <v>19</v>
      </c>
      <c r="G7" s="56" t="s">
        <v>19</v>
      </c>
      <c r="H7" s="56" t="s">
        <v>19</v>
      </c>
      <c r="I7" s="54">
        <f>SUM(I12:I24,I32)</f>
        <v>919773.6</v>
      </c>
      <c r="J7" s="54">
        <f>SUM(J12:J24,J32)</f>
        <v>233873.2</v>
      </c>
      <c r="K7" s="54">
        <f>SUM(K12:K24,K32)</f>
        <v>480316.1</v>
      </c>
      <c r="L7" s="54">
        <f>SUM(L12:L24)</f>
        <v>44133.5</v>
      </c>
      <c r="M7" s="54">
        <f>SUM(M12:M24)</f>
        <v>59807.7</v>
      </c>
      <c r="N7" s="54">
        <f>SUM(N12:N24)</f>
        <v>59807.7</v>
      </c>
      <c r="O7" s="54">
        <f>SUM(O12:O24)</f>
        <v>59807.7</v>
      </c>
      <c r="R7" s="6">
        <f>SUM(I7:O7)</f>
        <v>1857519.4999999998</v>
      </c>
    </row>
    <row r="8" spans="1:18" ht="33" customHeight="1" x14ac:dyDescent="0.2">
      <c r="A8" s="31" t="s">
        <v>5</v>
      </c>
      <c r="B8" s="25"/>
      <c r="C8" s="25"/>
      <c r="D8" s="25" t="s">
        <v>84</v>
      </c>
      <c r="E8" s="56">
        <v>902</v>
      </c>
      <c r="F8" s="56" t="s">
        <v>19</v>
      </c>
      <c r="G8" s="56" t="s">
        <v>19</v>
      </c>
      <c r="H8" s="56" t="s">
        <v>19</v>
      </c>
      <c r="I8" s="54">
        <f>SUM(I25,I43,I44)</f>
        <v>15355.600000000002</v>
      </c>
      <c r="J8" s="54">
        <f>SUM(J26:J28,J43,J45)</f>
        <v>9672.7000000000007</v>
      </c>
      <c r="K8" s="54">
        <f>SUM(K26:K29,K45)</f>
        <v>5212.6000000000004</v>
      </c>
      <c r="L8" s="54">
        <f>SUM(L25,L44,)</f>
        <v>5384.6</v>
      </c>
      <c r="M8" s="54">
        <f>SUM(M24,M44,)</f>
        <v>5837.4</v>
      </c>
      <c r="N8" s="54">
        <f>SUM(N24,N44,)</f>
        <v>5837.4</v>
      </c>
      <c r="O8" s="54">
        <f>SUM(O25,O44,)</f>
        <v>5837.4</v>
      </c>
      <c r="R8" s="6">
        <f t="shared" ref="R8:R34" si="1">SUM(I8:O8)</f>
        <v>53137.700000000004</v>
      </c>
    </row>
    <row r="9" spans="1:18" ht="33" customHeight="1" x14ac:dyDescent="0.2">
      <c r="A9" s="31" t="s">
        <v>85</v>
      </c>
      <c r="B9" s="25"/>
      <c r="C9" s="25"/>
      <c r="D9" s="57" t="s">
        <v>86</v>
      </c>
      <c r="E9" s="56">
        <v>902</v>
      </c>
      <c r="F9" s="56" t="s">
        <v>19</v>
      </c>
      <c r="G9" s="56" t="s">
        <v>19</v>
      </c>
      <c r="H9" s="56" t="s">
        <v>19</v>
      </c>
      <c r="I9" s="54">
        <f t="shared" ref="I9:O9" si="2">SUM(I33:I38)</f>
        <v>99147.9</v>
      </c>
      <c r="J9" s="54">
        <f>SUM(J33:J42)</f>
        <v>196309.8</v>
      </c>
      <c r="K9" s="54">
        <f>SUM(K33:K40)</f>
        <v>0</v>
      </c>
      <c r="L9" s="54">
        <f t="shared" si="2"/>
        <v>145928.20000000001</v>
      </c>
      <c r="M9" s="54">
        <f t="shared" si="2"/>
        <v>0</v>
      </c>
      <c r="N9" s="54">
        <f t="shared" si="2"/>
        <v>0</v>
      </c>
      <c r="O9" s="54">
        <f t="shared" si="2"/>
        <v>0</v>
      </c>
      <c r="R9" s="6">
        <f t="shared" si="1"/>
        <v>441385.89999999997</v>
      </c>
    </row>
    <row r="10" spans="1:18" s="7" customFormat="1" ht="108" customHeight="1" x14ac:dyDescent="0.25">
      <c r="A10" s="31" t="s">
        <v>2</v>
      </c>
      <c r="B10" s="25" t="s">
        <v>129</v>
      </c>
      <c r="C10" s="41" t="s">
        <v>63</v>
      </c>
      <c r="D10" s="25" t="s">
        <v>75</v>
      </c>
      <c r="E10" s="70">
        <v>902</v>
      </c>
      <c r="F10" s="70" t="s">
        <v>19</v>
      </c>
      <c r="G10" s="70" t="s">
        <v>19</v>
      </c>
      <c r="H10" s="70" t="s">
        <v>19</v>
      </c>
      <c r="I10" s="58">
        <f>SUM(I11,)</f>
        <v>58210.7</v>
      </c>
      <c r="J10" s="58">
        <f>SUM(J11,)</f>
        <v>56303.7</v>
      </c>
      <c r="K10" s="58">
        <f>K11</f>
        <v>65531</v>
      </c>
      <c r="L10" s="58">
        <f>L11</f>
        <v>44133.5</v>
      </c>
      <c r="M10" s="58">
        <v>59807.7</v>
      </c>
      <c r="N10" s="58">
        <v>59807.7</v>
      </c>
      <c r="O10" s="58">
        <v>59807.7</v>
      </c>
      <c r="R10" s="37">
        <f>SUM(I10:O10)</f>
        <v>403602</v>
      </c>
    </row>
    <row r="11" spans="1:18" s="7" customFormat="1" ht="62.25" customHeight="1" x14ac:dyDescent="0.2">
      <c r="A11" s="31" t="s">
        <v>6</v>
      </c>
      <c r="B11" s="25" t="s">
        <v>55</v>
      </c>
      <c r="C11" s="59" t="s">
        <v>70</v>
      </c>
      <c r="D11" s="25" t="s">
        <v>75</v>
      </c>
      <c r="E11" s="70">
        <v>902</v>
      </c>
      <c r="F11" s="70" t="s">
        <v>19</v>
      </c>
      <c r="G11" s="70" t="s">
        <v>19</v>
      </c>
      <c r="H11" s="70" t="s">
        <v>19</v>
      </c>
      <c r="I11" s="58">
        <f>SUM(I12:I25)</f>
        <v>58210.7</v>
      </c>
      <c r="J11" s="58">
        <f>SUM(J12:J25)</f>
        <v>56303.7</v>
      </c>
      <c r="K11" s="58">
        <f>SUM(K12:K25)</f>
        <v>65531</v>
      </c>
      <c r="L11" s="58">
        <f>SUM(L12:L25)</f>
        <v>44133.5</v>
      </c>
      <c r="M11" s="58">
        <f>SUM(M12:M25)</f>
        <v>59807.7</v>
      </c>
      <c r="N11" s="58">
        <v>59807.7</v>
      </c>
      <c r="O11" s="58">
        <v>59807.7</v>
      </c>
      <c r="R11" s="8">
        <f t="shared" ref="R11:R29" si="3">SUM(I11:O11)</f>
        <v>403602</v>
      </c>
    </row>
    <row r="12" spans="1:18" s="7" customFormat="1" ht="31.5" customHeight="1" x14ac:dyDescent="0.2">
      <c r="A12" s="102" t="s">
        <v>39</v>
      </c>
      <c r="B12" s="100" t="s">
        <v>56</v>
      </c>
      <c r="C12" s="100" t="s">
        <v>130</v>
      </c>
      <c r="D12" s="100" t="s">
        <v>75</v>
      </c>
      <c r="E12" s="78">
        <v>902</v>
      </c>
      <c r="F12" s="78">
        <v>1003</v>
      </c>
      <c r="G12" s="78">
        <v>5615020</v>
      </c>
      <c r="H12" s="78">
        <v>322</v>
      </c>
      <c r="I12" s="58">
        <v>1001.8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72"/>
      <c r="Q12" s="72">
        <f>SUM(J12:J16)</f>
        <v>6925.9</v>
      </c>
      <c r="R12" s="8">
        <f t="shared" si="3"/>
        <v>1001.8</v>
      </c>
    </row>
    <row r="13" spans="1:18" s="7" customFormat="1" ht="32.25" customHeight="1" x14ac:dyDescent="0.2">
      <c r="A13" s="105"/>
      <c r="B13" s="104"/>
      <c r="C13" s="104"/>
      <c r="D13" s="104"/>
      <c r="E13" s="78">
        <v>902</v>
      </c>
      <c r="F13" s="78">
        <v>1003</v>
      </c>
      <c r="G13" s="78">
        <v>5617314</v>
      </c>
      <c r="H13" s="78">
        <v>322</v>
      </c>
      <c r="I13" s="58">
        <v>6189.6</v>
      </c>
      <c r="J13" s="58">
        <v>6240.2</v>
      </c>
      <c r="K13" s="58">
        <v>3248.3</v>
      </c>
      <c r="L13" s="58">
        <v>3248.3</v>
      </c>
      <c r="M13" s="58">
        <v>4270.3999999999996</v>
      </c>
      <c r="N13" s="58">
        <v>4270.3999999999996</v>
      </c>
      <c r="O13" s="58">
        <v>4270.3999999999996</v>
      </c>
      <c r="R13" s="8"/>
    </row>
    <row r="14" spans="1:18" s="7" customFormat="1" ht="32.25" customHeight="1" x14ac:dyDescent="0.2">
      <c r="A14" s="105"/>
      <c r="B14" s="104"/>
      <c r="C14" s="104"/>
      <c r="D14" s="104"/>
      <c r="E14" s="78">
        <v>902</v>
      </c>
      <c r="F14" s="78">
        <v>1003</v>
      </c>
      <c r="G14" s="78">
        <v>5617375</v>
      </c>
      <c r="H14" s="78">
        <v>322</v>
      </c>
      <c r="I14" s="58">
        <v>1042.7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R14" s="8"/>
    </row>
    <row r="15" spans="1:18" s="7" customFormat="1" ht="30.75" customHeight="1" x14ac:dyDescent="0.2">
      <c r="A15" s="105"/>
      <c r="B15" s="104"/>
      <c r="C15" s="104"/>
      <c r="D15" s="104"/>
      <c r="E15" s="78">
        <v>902</v>
      </c>
      <c r="F15" s="78">
        <v>1003</v>
      </c>
      <c r="G15" s="78">
        <v>5612514</v>
      </c>
      <c r="H15" s="78">
        <v>322</v>
      </c>
      <c r="I15" s="60">
        <v>738.7</v>
      </c>
      <c r="J15" s="60">
        <v>685.7</v>
      </c>
      <c r="K15" s="60">
        <v>341</v>
      </c>
      <c r="L15" s="60">
        <v>341</v>
      </c>
      <c r="M15" s="60">
        <v>224.8</v>
      </c>
      <c r="N15" s="60">
        <v>224.8</v>
      </c>
      <c r="O15" s="60">
        <v>224.8</v>
      </c>
      <c r="P15" s="72"/>
      <c r="Q15" s="72">
        <f>SUM(J13:P14)</f>
        <v>25548</v>
      </c>
      <c r="R15" s="8"/>
    </row>
    <row r="16" spans="1:18" s="7" customFormat="1" ht="31.5" customHeight="1" x14ac:dyDescent="0.2">
      <c r="A16" s="103"/>
      <c r="B16" s="101"/>
      <c r="C16" s="101"/>
      <c r="D16" s="101"/>
      <c r="E16" s="78">
        <v>902</v>
      </c>
      <c r="F16" s="78">
        <v>1003</v>
      </c>
      <c r="G16" s="78">
        <v>5615020</v>
      </c>
      <c r="H16" s="78">
        <v>322</v>
      </c>
      <c r="I16" s="60">
        <v>2960.4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73"/>
      <c r="Q16" s="73">
        <f>SUM(J15:P16)</f>
        <v>2042.1</v>
      </c>
      <c r="R16" s="8"/>
    </row>
    <row r="17" spans="1:18" s="7" customFormat="1" ht="33" customHeight="1" x14ac:dyDescent="0.2">
      <c r="A17" s="118" t="s">
        <v>40</v>
      </c>
      <c r="B17" s="100" t="s">
        <v>56</v>
      </c>
      <c r="C17" s="100" t="s">
        <v>65</v>
      </c>
      <c r="D17" s="100" t="s">
        <v>75</v>
      </c>
      <c r="E17" s="78">
        <v>902</v>
      </c>
      <c r="F17" s="78">
        <v>1004</v>
      </c>
      <c r="G17" s="78">
        <v>5617240</v>
      </c>
      <c r="H17" s="78">
        <v>412</v>
      </c>
      <c r="I17" s="58">
        <v>34650</v>
      </c>
      <c r="J17" s="58">
        <v>0</v>
      </c>
      <c r="K17" s="58">
        <v>0</v>
      </c>
      <c r="L17" s="58">
        <v>0</v>
      </c>
      <c r="M17" s="58">
        <v>55312.5</v>
      </c>
      <c r="N17" s="58">
        <v>55312.5</v>
      </c>
      <c r="O17" s="58">
        <v>55312.5</v>
      </c>
      <c r="P17" s="72"/>
      <c r="Q17" s="72">
        <f>SUM(J17:P17)</f>
        <v>165937.5</v>
      </c>
      <c r="R17" s="8">
        <f>SUM(I17:O17,I18:I19)</f>
        <v>201357.5</v>
      </c>
    </row>
    <row r="18" spans="1:18" s="7" customFormat="1" ht="28.5" customHeight="1" x14ac:dyDescent="0.2">
      <c r="A18" s="119"/>
      <c r="B18" s="104"/>
      <c r="C18" s="104"/>
      <c r="D18" s="104"/>
      <c r="E18" s="78">
        <v>902</v>
      </c>
      <c r="F18" s="78">
        <v>1004</v>
      </c>
      <c r="G18" s="78">
        <v>5615082</v>
      </c>
      <c r="H18" s="78">
        <v>412</v>
      </c>
      <c r="I18" s="58">
        <v>770</v>
      </c>
      <c r="J18" s="58">
        <v>36455</v>
      </c>
      <c r="K18" s="58">
        <v>59437.5</v>
      </c>
      <c r="L18" s="58">
        <v>38040</v>
      </c>
      <c r="M18" s="58">
        <v>0</v>
      </c>
      <c r="N18" s="58">
        <v>0</v>
      </c>
      <c r="O18" s="58">
        <v>0</v>
      </c>
      <c r="P18" s="72"/>
      <c r="Q18" s="72">
        <f>SUM(J18:P19)</f>
        <v>133932.5</v>
      </c>
      <c r="R18" s="8"/>
    </row>
    <row r="19" spans="1:18" s="7" customFormat="1" ht="32.25" customHeight="1" x14ac:dyDescent="0.2">
      <c r="A19" s="120"/>
      <c r="B19" s="101"/>
      <c r="C19" s="101"/>
      <c r="D19" s="101"/>
      <c r="E19" s="78">
        <v>902</v>
      </c>
      <c r="F19" s="78">
        <v>1004</v>
      </c>
      <c r="G19" s="78">
        <v>5617110</v>
      </c>
      <c r="H19" s="78">
        <v>412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R19" s="8"/>
    </row>
    <row r="20" spans="1:18" s="7" customFormat="1" ht="77.25" customHeight="1" x14ac:dyDescent="0.2">
      <c r="A20" s="31" t="s">
        <v>41</v>
      </c>
      <c r="B20" s="25" t="s">
        <v>56</v>
      </c>
      <c r="C20" s="25" t="s">
        <v>73</v>
      </c>
      <c r="D20" s="25" t="s">
        <v>75</v>
      </c>
      <c r="E20" s="78">
        <v>902</v>
      </c>
      <c r="F20" s="78" t="s">
        <v>19</v>
      </c>
      <c r="G20" s="78" t="s">
        <v>19</v>
      </c>
      <c r="H20" s="78" t="s">
        <v>19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R20" s="8">
        <f t="shared" si="3"/>
        <v>0</v>
      </c>
    </row>
    <row r="21" spans="1:18" s="7" customFormat="1" ht="78.75" customHeight="1" x14ac:dyDescent="0.2">
      <c r="A21" s="31" t="s">
        <v>42</v>
      </c>
      <c r="B21" s="25" t="s">
        <v>56</v>
      </c>
      <c r="C21" s="25" t="s">
        <v>74</v>
      </c>
      <c r="D21" s="25" t="s">
        <v>75</v>
      </c>
      <c r="E21" s="78">
        <v>902</v>
      </c>
      <c r="F21" s="78" t="s">
        <v>19</v>
      </c>
      <c r="G21" s="78" t="s">
        <v>19</v>
      </c>
      <c r="H21" s="78" t="s">
        <v>19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R21" s="8">
        <f>SUM(I21:O21)</f>
        <v>0</v>
      </c>
    </row>
    <row r="22" spans="1:18" s="7" customFormat="1" ht="47.25" customHeight="1" x14ac:dyDescent="0.2">
      <c r="A22" s="102" t="s">
        <v>43</v>
      </c>
      <c r="B22" s="100" t="s">
        <v>56</v>
      </c>
      <c r="C22" s="100" t="s">
        <v>140</v>
      </c>
      <c r="D22" s="100" t="s">
        <v>75</v>
      </c>
      <c r="E22" s="78">
        <v>902</v>
      </c>
      <c r="F22" s="78">
        <v>1003</v>
      </c>
      <c r="G22" s="78">
        <v>5615134</v>
      </c>
      <c r="H22" s="78">
        <v>322</v>
      </c>
      <c r="I22" s="58">
        <v>3756.3</v>
      </c>
      <c r="J22" s="60">
        <v>8764.6</v>
      </c>
      <c r="K22" s="60">
        <v>0</v>
      </c>
      <c r="L22" s="86">
        <v>0</v>
      </c>
      <c r="M22" s="60">
        <v>0</v>
      </c>
      <c r="N22" s="60">
        <v>0</v>
      </c>
      <c r="O22" s="60">
        <v>0</v>
      </c>
      <c r="P22" s="72"/>
      <c r="Q22" s="72">
        <f>SUM(J22:P23)</f>
        <v>15651.2</v>
      </c>
      <c r="R22" s="8">
        <f t="shared" si="3"/>
        <v>12520.900000000001</v>
      </c>
    </row>
    <row r="23" spans="1:18" s="7" customFormat="1" ht="33.75" customHeight="1" x14ac:dyDescent="0.2">
      <c r="A23" s="103"/>
      <c r="B23" s="101"/>
      <c r="C23" s="101"/>
      <c r="D23" s="101"/>
      <c r="E23" s="78">
        <v>902</v>
      </c>
      <c r="F23" s="78">
        <v>1003</v>
      </c>
      <c r="G23" s="78">
        <v>5615135</v>
      </c>
      <c r="H23" s="78">
        <v>322</v>
      </c>
      <c r="I23" s="60">
        <v>0</v>
      </c>
      <c r="J23" s="86">
        <v>1878.2</v>
      </c>
      <c r="K23" s="58">
        <v>2504.1999999999998</v>
      </c>
      <c r="L23" s="60">
        <v>2504.1999999999998</v>
      </c>
      <c r="M23" s="60">
        <v>0</v>
      </c>
      <c r="N23" s="60">
        <v>0</v>
      </c>
      <c r="O23" s="60">
        <v>0</v>
      </c>
      <c r="R23" s="8">
        <f t="shared" si="3"/>
        <v>6886.5999999999995</v>
      </c>
    </row>
    <row r="24" spans="1:18" s="7" customFormat="1" ht="81" customHeight="1" x14ac:dyDescent="0.2">
      <c r="A24" s="31" t="s">
        <v>44</v>
      </c>
      <c r="B24" s="25" t="s">
        <v>56</v>
      </c>
      <c r="C24" s="59" t="s">
        <v>67</v>
      </c>
      <c r="D24" s="25" t="s">
        <v>75</v>
      </c>
      <c r="E24" s="78">
        <v>902</v>
      </c>
      <c r="F24" s="78" t="s">
        <v>19</v>
      </c>
      <c r="G24" s="78" t="s">
        <v>19</v>
      </c>
      <c r="H24" s="78" t="s">
        <v>19</v>
      </c>
      <c r="I24" s="60">
        <v>0</v>
      </c>
      <c r="J24" s="60">
        <v>0</v>
      </c>
      <c r="K24" s="60">
        <f>SUM(K25:K28)</f>
        <v>0</v>
      </c>
      <c r="L24" s="60">
        <v>0</v>
      </c>
      <c r="M24" s="60">
        <v>0</v>
      </c>
      <c r="N24" s="60">
        <v>0</v>
      </c>
      <c r="O24" s="60">
        <v>0</v>
      </c>
      <c r="R24" s="8">
        <f t="shared" si="3"/>
        <v>0</v>
      </c>
    </row>
    <row r="25" spans="1:18" s="7" customFormat="1" ht="76.5" customHeight="1" x14ac:dyDescent="0.2">
      <c r="A25" s="31" t="s">
        <v>45</v>
      </c>
      <c r="B25" s="25" t="s">
        <v>56</v>
      </c>
      <c r="C25" s="25" t="s">
        <v>71</v>
      </c>
      <c r="D25" s="25" t="s">
        <v>87</v>
      </c>
      <c r="E25" s="78">
        <v>902</v>
      </c>
      <c r="F25" s="78" t="s">
        <v>19</v>
      </c>
      <c r="G25" s="78" t="s">
        <v>19</v>
      </c>
      <c r="H25" s="78" t="s">
        <v>19</v>
      </c>
      <c r="I25" s="60">
        <f>SUM(I26:I29)</f>
        <v>7101.2000000000007</v>
      </c>
      <c r="J25" s="60">
        <f>SUM(J26:J28)</f>
        <v>2280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R25" s="8">
        <f>SUM(I25:O25)</f>
        <v>9381.2000000000007</v>
      </c>
    </row>
    <row r="26" spans="1:18" s="7" customFormat="1" ht="77.25" customHeight="1" x14ac:dyDescent="0.2">
      <c r="A26" s="31" t="s">
        <v>78</v>
      </c>
      <c r="B26" s="25" t="s">
        <v>56</v>
      </c>
      <c r="C26" s="25" t="s">
        <v>91</v>
      </c>
      <c r="D26" s="25" t="s">
        <v>87</v>
      </c>
      <c r="E26" s="78">
        <v>902</v>
      </c>
      <c r="F26" s="78" t="s">
        <v>19</v>
      </c>
      <c r="G26" s="78" t="s">
        <v>19</v>
      </c>
      <c r="H26" s="78" t="s">
        <v>19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R26" s="8">
        <f t="shared" si="3"/>
        <v>0</v>
      </c>
    </row>
    <row r="27" spans="1:18" s="7" customFormat="1" ht="94.5" customHeight="1" x14ac:dyDescent="0.2">
      <c r="A27" s="31" t="s">
        <v>79</v>
      </c>
      <c r="B27" s="25" t="s">
        <v>56</v>
      </c>
      <c r="C27" s="25" t="s">
        <v>92</v>
      </c>
      <c r="D27" s="25" t="s">
        <v>87</v>
      </c>
      <c r="E27" s="78">
        <v>902</v>
      </c>
      <c r="F27" s="61" t="s">
        <v>110</v>
      </c>
      <c r="G27" s="62">
        <v>5614137</v>
      </c>
      <c r="H27" s="62">
        <v>414</v>
      </c>
      <c r="I27" s="58">
        <v>570.1</v>
      </c>
      <c r="J27" s="60">
        <v>2280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R27" s="8">
        <f t="shared" si="3"/>
        <v>2850.1</v>
      </c>
    </row>
    <row r="28" spans="1:18" s="7" customFormat="1" ht="74.25" customHeight="1" x14ac:dyDescent="0.2">
      <c r="A28" s="102" t="s">
        <v>133</v>
      </c>
      <c r="B28" s="100" t="s">
        <v>56</v>
      </c>
      <c r="C28" s="100" t="s">
        <v>134</v>
      </c>
      <c r="D28" s="100" t="s">
        <v>87</v>
      </c>
      <c r="E28" s="78">
        <v>902</v>
      </c>
      <c r="F28" s="61" t="s">
        <v>110</v>
      </c>
      <c r="G28" s="62">
        <v>5617359</v>
      </c>
      <c r="H28" s="62">
        <v>414</v>
      </c>
      <c r="I28" s="58">
        <v>6106.3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72"/>
      <c r="Q28" s="72">
        <f>SUM(J28:J29)</f>
        <v>0</v>
      </c>
      <c r="R28" s="8">
        <f t="shared" si="3"/>
        <v>6106.3</v>
      </c>
    </row>
    <row r="29" spans="1:18" s="7" customFormat="1" ht="51" customHeight="1" x14ac:dyDescent="0.2">
      <c r="A29" s="103"/>
      <c r="B29" s="101"/>
      <c r="C29" s="101"/>
      <c r="D29" s="101"/>
      <c r="E29" s="78">
        <v>902</v>
      </c>
      <c r="F29" s="61" t="s">
        <v>110</v>
      </c>
      <c r="G29" s="62">
        <v>5612559</v>
      </c>
      <c r="H29" s="62">
        <v>414</v>
      </c>
      <c r="I29" s="58">
        <v>424.8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R29" s="8">
        <f t="shared" si="3"/>
        <v>424.8</v>
      </c>
    </row>
    <row r="30" spans="1:18" ht="123" customHeight="1" x14ac:dyDescent="0.25">
      <c r="A30" s="29" t="s">
        <v>3</v>
      </c>
      <c r="B30" s="28" t="s">
        <v>145</v>
      </c>
      <c r="C30" s="28" t="s">
        <v>89</v>
      </c>
      <c r="D30" s="63" t="s">
        <v>139</v>
      </c>
      <c r="E30" s="62">
        <v>902</v>
      </c>
      <c r="F30" s="62" t="s">
        <v>19</v>
      </c>
      <c r="G30" s="62" t="s">
        <v>19</v>
      </c>
      <c r="H30" s="62" t="s">
        <v>19</v>
      </c>
      <c r="I30" s="64">
        <f>SUM(I31,)</f>
        <v>969832.09999999986</v>
      </c>
      <c r="J30" s="54">
        <f>SUM(J31)</f>
        <v>376159.3</v>
      </c>
      <c r="K30" s="54">
        <f>K31</f>
        <v>414785.1</v>
      </c>
      <c r="L30" s="54">
        <f>L31</f>
        <v>145928.20000000001</v>
      </c>
      <c r="M30" s="54">
        <f>M31</f>
        <v>0</v>
      </c>
      <c r="N30" s="54">
        <f>N31</f>
        <v>0</v>
      </c>
      <c r="O30" s="54">
        <f>O31</f>
        <v>0</v>
      </c>
      <c r="R30" s="36">
        <f>SUM(I30:O30)</f>
        <v>1906704.7</v>
      </c>
    </row>
    <row r="31" spans="1:18" ht="65.25" customHeight="1" x14ac:dyDescent="0.2">
      <c r="A31" s="30" t="s">
        <v>7</v>
      </c>
      <c r="B31" s="28" t="s">
        <v>55</v>
      </c>
      <c r="C31" s="28" t="s">
        <v>72</v>
      </c>
      <c r="D31" s="63" t="s">
        <v>139</v>
      </c>
      <c r="E31" s="62">
        <v>902</v>
      </c>
      <c r="F31" s="62" t="s">
        <v>19</v>
      </c>
      <c r="G31" s="62" t="s">
        <v>19</v>
      </c>
      <c r="H31" s="62" t="s">
        <v>19</v>
      </c>
      <c r="I31" s="64">
        <f t="shared" ref="I31:O31" si="4">SUM(I32:I43)</f>
        <v>969832.09999999986</v>
      </c>
      <c r="J31" s="54">
        <f t="shared" si="4"/>
        <v>376159.3</v>
      </c>
      <c r="K31" s="54">
        <f t="shared" si="4"/>
        <v>414785.1</v>
      </c>
      <c r="L31" s="54">
        <f t="shared" si="4"/>
        <v>145928.20000000001</v>
      </c>
      <c r="M31" s="54">
        <f t="shared" si="4"/>
        <v>0</v>
      </c>
      <c r="N31" s="54">
        <f t="shared" si="4"/>
        <v>0</v>
      </c>
      <c r="O31" s="54">
        <f t="shared" si="4"/>
        <v>0</v>
      </c>
      <c r="R31" s="6">
        <f t="shared" si="1"/>
        <v>1906704.7</v>
      </c>
    </row>
    <row r="32" spans="1:18" ht="114.75" customHeight="1" x14ac:dyDescent="0.2">
      <c r="A32" s="29" t="s">
        <v>51</v>
      </c>
      <c r="B32" s="28" t="s">
        <v>56</v>
      </c>
      <c r="C32" s="28" t="s">
        <v>68</v>
      </c>
      <c r="D32" s="28" t="s">
        <v>75</v>
      </c>
      <c r="E32" s="62">
        <v>902</v>
      </c>
      <c r="F32" s="62">
        <v>1003</v>
      </c>
      <c r="G32" s="62">
        <v>5625156</v>
      </c>
      <c r="H32" s="62">
        <v>322</v>
      </c>
      <c r="I32" s="64">
        <v>868664.1</v>
      </c>
      <c r="J32" s="54">
        <v>179849.5</v>
      </c>
      <c r="K32" s="54">
        <v>414785.1</v>
      </c>
      <c r="L32" s="54">
        <v>0</v>
      </c>
      <c r="M32" s="54">
        <v>0</v>
      </c>
      <c r="N32" s="54">
        <v>0</v>
      </c>
      <c r="O32" s="54">
        <v>0</v>
      </c>
      <c r="R32" s="6">
        <f t="shared" si="1"/>
        <v>1463298.7</v>
      </c>
    </row>
    <row r="33" spans="1:18" ht="36" customHeight="1" x14ac:dyDescent="0.2">
      <c r="A33" s="118" t="s">
        <v>52</v>
      </c>
      <c r="B33" s="100" t="s">
        <v>56</v>
      </c>
      <c r="C33" s="100" t="s">
        <v>80</v>
      </c>
      <c r="D33" s="121" t="s">
        <v>88</v>
      </c>
      <c r="E33" s="78">
        <v>902</v>
      </c>
      <c r="F33" s="66" t="s">
        <v>111</v>
      </c>
      <c r="G33" s="78">
        <v>5627316</v>
      </c>
      <c r="H33" s="78">
        <v>412</v>
      </c>
      <c r="I33" s="54">
        <v>37378.699999999997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71"/>
      <c r="Q33" s="71">
        <f>SUM(J33:P38)</f>
        <v>165362.9</v>
      </c>
      <c r="R33" s="6">
        <f t="shared" si="1"/>
        <v>37378.699999999997</v>
      </c>
    </row>
    <row r="34" spans="1:18" ht="30.75" customHeight="1" x14ac:dyDescent="0.2">
      <c r="A34" s="119"/>
      <c r="B34" s="104"/>
      <c r="C34" s="104"/>
      <c r="D34" s="122"/>
      <c r="E34" s="78">
        <v>902</v>
      </c>
      <c r="F34" s="66" t="s">
        <v>111</v>
      </c>
      <c r="G34" s="78">
        <v>5627316</v>
      </c>
      <c r="H34" s="78">
        <v>414</v>
      </c>
      <c r="I34" s="54">
        <v>42438.2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R34" s="6">
        <f t="shared" si="1"/>
        <v>42438.2</v>
      </c>
    </row>
    <row r="35" spans="1:18" ht="30.75" customHeight="1" x14ac:dyDescent="0.2">
      <c r="A35" s="119"/>
      <c r="B35" s="104"/>
      <c r="C35" s="104"/>
      <c r="D35" s="122"/>
      <c r="E35" s="78">
        <v>902</v>
      </c>
      <c r="F35" s="66" t="s">
        <v>111</v>
      </c>
      <c r="G35" s="78">
        <v>5622502</v>
      </c>
      <c r="H35" s="78">
        <v>412</v>
      </c>
      <c r="I35" s="54">
        <v>3114.3</v>
      </c>
      <c r="J35" s="54">
        <v>18305.5</v>
      </c>
      <c r="K35" s="54">
        <v>0</v>
      </c>
      <c r="L35" s="54">
        <v>13863.2</v>
      </c>
      <c r="M35" s="54">
        <v>0</v>
      </c>
      <c r="N35" s="54">
        <v>0</v>
      </c>
      <c r="O35" s="54">
        <v>0</v>
      </c>
      <c r="R35" s="6">
        <f t="shared" ref="R35:R44" si="5">SUM(I35:O35)</f>
        <v>35283</v>
      </c>
    </row>
    <row r="36" spans="1:18" ht="31.5" customHeight="1" x14ac:dyDescent="0.2">
      <c r="A36" s="119"/>
      <c r="B36" s="104"/>
      <c r="C36" s="104"/>
      <c r="D36" s="122"/>
      <c r="E36" s="78">
        <v>902</v>
      </c>
      <c r="F36" s="66" t="s">
        <v>111</v>
      </c>
      <c r="G36" s="78">
        <v>5622516</v>
      </c>
      <c r="H36" s="78">
        <v>414</v>
      </c>
      <c r="I36" s="54">
        <v>4572.5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R36" s="6">
        <f t="shared" si="5"/>
        <v>4572.5</v>
      </c>
    </row>
    <row r="37" spans="1:18" ht="30.75" customHeight="1" x14ac:dyDescent="0.2">
      <c r="A37" s="119"/>
      <c r="B37" s="104"/>
      <c r="C37" s="104"/>
      <c r="D37" s="122"/>
      <c r="E37" s="78">
        <v>902</v>
      </c>
      <c r="F37" s="66" t="s">
        <v>138</v>
      </c>
      <c r="G37" s="78">
        <v>5622502</v>
      </c>
      <c r="H37" s="78">
        <v>412</v>
      </c>
      <c r="I37" s="54">
        <v>837</v>
      </c>
      <c r="J37" s="54">
        <v>1129.2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R37" s="6">
        <f t="shared" si="5"/>
        <v>1966.2</v>
      </c>
    </row>
    <row r="38" spans="1:18" ht="42" customHeight="1" x14ac:dyDescent="0.2">
      <c r="A38" s="120"/>
      <c r="B38" s="101"/>
      <c r="C38" s="101"/>
      <c r="D38" s="123"/>
      <c r="E38" s="78">
        <v>902</v>
      </c>
      <c r="F38" s="66" t="s">
        <v>138</v>
      </c>
      <c r="G38" s="78">
        <v>5627316</v>
      </c>
      <c r="H38" s="78">
        <v>412</v>
      </c>
      <c r="I38" s="54">
        <v>10807.2</v>
      </c>
      <c r="J38" s="54">
        <v>0</v>
      </c>
      <c r="K38" s="54">
        <v>0</v>
      </c>
      <c r="L38" s="54">
        <v>132065</v>
      </c>
      <c r="M38" s="54">
        <v>0</v>
      </c>
      <c r="N38" s="54">
        <v>0</v>
      </c>
      <c r="O38" s="54">
        <v>0</v>
      </c>
      <c r="R38" s="6">
        <f t="shared" si="5"/>
        <v>142872.20000000001</v>
      </c>
    </row>
    <row r="39" spans="1:18" ht="29.25" customHeight="1" x14ac:dyDescent="0.2">
      <c r="A39" s="79"/>
      <c r="B39" s="77"/>
      <c r="C39" s="77"/>
      <c r="D39" s="80"/>
      <c r="E39" s="78">
        <v>902</v>
      </c>
      <c r="F39" s="66" t="s">
        <v>111</v>
      </c>
      <c r="G39" s="78">
        <v>5629602</v>
      </c>
      <c r="H39" s="78">
        <v>412</v>
      </c>
      <c r="I39" s="54">
        <v>0</v>
      </c>
      <c r="J39" s="65">
        <v>87779.4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R39" s="6">
        <f t="shared" si="5"/>
        <v>87779.4</v>
      </c>
    </row>
    <row r="40" spans="1:18" ht="29.25" customHeight="1" x14ac:dyDescent="0.2">
      <c r="A40" s="79"/>
      <c r="B40" s="77"/>
      <c r="C40" s="77"/>
      <c r="D40" s="80"/>
      <c r="E40" s="78">
        <v>902</v>
      </c>
      <c r="F40" s="66" t="s">
        <v>111</v>
      </c>
      <c r="G40" s="78">
        <v>5629502</v>
      </c>
      <c r="H40" s="78">
        <v>412</v>
      </c>
      <c r="I40" s="54">
        <v>0</v>
      </c>
      <c r="J40" s="65">
        <v>78819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R40" s="6">
        <f t="shared" si="5"/>
        <v>78819</v>
      </c>
    </row>
    <row r="41" spans="1:18" ht="29.25" customHeight="1" x14ac:dyDescent="0.2">
      <c r="A41" s="90"/>
      <c r="B41" s="88"/>
      <c r="C41" s="88"/>
      <c r="D41" s="91"/>
      <c r="E41" s="89">
        <v>902</v>
      </c>
      <c r="F41" s="66" t="s">
        <v>138</v>
      </c>
      <c r="G41" s="89">
        <v>5629502</v>
      </c>
      <c r="H41" s="89" t="s">
        <v>144</v>
      </c>
      <c r="I41" s="54">
        <v>0</v>
      </c>
      <c r="J41" s="65">
        <v>4861.7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R41" s="6">
        <f t="shared" si="5"/>
        <v>4861.7</v>
      </c>
    </row>
    <row r="42" spans="1:18" ht="29.25" customHeight="1" x14ac:dyDescent="0.2">
      <c r="A42" s="90"/>
      <c r="B42" s="88"/>
      <c r="C42" s="88"/>
      <c r="D42" s="91"/>
      <c r="E42" s="89">
        <v>902</v>
      </c>
      <c r="F42" s="66" t="s">
        <v>138</v>
      </c>
      <c r="G42" s="89">
        <v>5629602</v>
      </c>
      <c r="H42" s="89" t="s">
        <v>144</v>
      </c>
      <c r="I42" s="54">
        <v>0</v>
      </c>
      <c r="J42" s="65">
        <v>5415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R42" s="6"/>
    </row>
    <row r="43" spans="1:18" ht="62.25" customHeight="1" x14ac:dyDescent="0.2">
      <c r="A43" s="79" t="s">
        <v>135</v>
      </c>
      <c r="B43" s="77" t="s">
        <v>136</v>
      </c>
      <c r="C43" s="77" t="s">
        <v>137</v>
      </c>
      <c r="D43" s="25" t="s">
        <v>87</v>
      </c>
      <c r="E43" s="62">
        <v>902</v>
      </c>
      <c r="F43" s="61" t="s">
        <v>113</v>
      </c>
      <c r="G43" s="62">
        <v>5625156</v>
      </c>
      <c r="H43" s="62">
        <v>244</v>
      </c>
      <c r="I43" s="64">
        <v>2020.1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R43" s="6">
        <f t="shared" si="5"/>
        <v>2020.1</v>
      </c>
    </row>
    <row r="44" spans="1:18" s="4" customFormat="1" ht="35.25" customHeight="1" x14ac:dyDescent="0.25">
      <c r="A44" s="32" t="s">
        <v>50</v>
      </c>
      <c r="B44" s="25" t="s">
        <v>146</v>
      </c>
      <c r="C44" s="67" t="s">
        <v>90</v>
      </c>
      <c r="D44" s="25" t="s">
        <v>87</v>
      </c>
      <c r="E44" s="78">
        <v>902</v>
      </c>
      <c r="F44" s="66" t="s">
        <v>112</v>
      </c>
      <c r="G44" s="78">
        <v>5630059</v>
      </c>
      <c r="H44" s="78" t="s">
        <v>19</v>
      </c>
      <c r="I44" s="54">
        <f>I45</f>
        <v>6234.3</v>
      </c>
      <c r="J44" s="54">
        <f>J45</f>
        <v>7392.7</v>
      </c>
      <c r="K44" s="54">
        <f>K45</f>
        <v>5212.6000000000004</v>
      </c>
      <c r="L44" s="54">
        <f>L45</f>
        <v>5384.6</v>
      </c>
      <c r="M44" s="54">
        <v>5837.4</v>
      </c>
      <c r="N44" s="54">
        <v>5837.4</v>
      </c>
      <c r="O44" s="54">
        <v>5837.4</v>
      </c>
      <c r="P44" s="1"/>
      <c r="Q44" s="1"/>
      <c r="R44" s="35">
        <f t="shared" si="5"/>
        <v>41736.400000000001</v>
      </c>
    </row>
    <row r="45" spans="1:18" s="15" customFormat="1" ht="39.75" customHeight="1" x14ac:dyDescent="0.35">
      <c r="A45" s="29" t="s">
        <v>107</v>
      </c>
      <c r="B45" s="28" t="s">
        <v>109</v>
      </c>
      <c r="C45" s="28" t="s">
        <v>108</v>
      </c>
      <c r="D45" s="25" t="s">
        <v>87</v>
      </c>
      <c r="E45" s="78">
        <v>902</v>
      </c>
      <c r="F45" s="61" t="s">
        <v>112</v>
      </c>
      <c r="G45" s="62">
        <v>5630059</v>
      </c>
      <c r="H45" s="78" t="s">
        <v>19</v>
      </c>
      <c r="I45" s="54">
        <v>6234.3</v>
      </c>
      <c r="J45" s="54">
        <v>7392.7</v>
      </c>
      <c r="K45" s="54">
        <v>5212.6000000000004</v>
      </c>
      <c r="L45" s="54">
        <v>5384.6</v>
      </c>
      <c r="M45" s="54">
        <v>5837.4</v>
      </c>
      <c r="N45" s="54">
        <v>5837.4</v>
      </c>
      <c r="O45" s="54">
        <v>5837.4</v>
      </c>
      <c r="P45" s="81" t="s">
        <v>141</v>
      </c>
      <c r="R45" s="14"/>
    </row>
    <row r="46" spans="1:18" ht="43.5" customHeight="1" x14ac:dyDescent="0.2"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</row>
    <row r="47" spans="1:18" ht="18" x14ac:dyDescent="0.2">
      <c r="A47" s="126" t="s">
        <v>116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R47" s="6"/>
    </row>
    <row r="48" spans="1:18" ht="16.5" customHeight="1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5" ht="25.5" customHeight="1" x14ac:dyDescent="0.2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</row>
    <row r="50" spans="1:15" x14ac:dyDescent="0.2">
      <c r="B50" s="5"/>
    </row>
    <row r="51" spans="1:15" ht="25.5" x14ac:dyDescent="0.2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</row>
    <row r="52" spans="1:15" x14ac:dyDescent="0.2">
      <c r="B52" s="5"/>
    </row>
    <row r="54" spans="1:15" x14ac:dyDescent="0.2">
      <c r="B54" s="5"/>
    </row>
    <row r="55" spans="1:15" x14ac:dyDescent="0.2">
      <c r="B55" s="5"/>
    </row>
    <row r="56" spans="1:15" x14ac:dyDescent="0.2">
      <c r="B56" s="5"/>
    </row>
    <row r="57" spans="1:15" x14ac:dyDescent="0.2">
      <c r="B57" s="5"/>
    </row>
    <row r="58" spans="1:15" x14ac:dyDescent="0.2">
      <c r="B58" s="5"/>
    </row>
  </sheetData>
  <autoFilter ref="A1:O45">
    <filterColumn colId="10" showButton="0"/>
    <filterColumn colId="11" showButton="0"/>
    <filterColumn colId="12" showButton="0"/>
    <filterColumn colId="13" showButton="0"/>
  </autoFilter>
  <mergeCells count="33">
    <mergeCell ref="A49:O49"/>
    <mergeCell ref="A51:O51"/>
    <mergeCell ref="A33:A38"/>
    <mergeCell ref="A17:A19"/>
    <mergeCell ref="B17:B19"/>
    <mergeCell ref="C17:C19"/>
    <mergeCell ref="D17:D19"/>
    <mergeCell ref="D33:D38"/>
    <mergeCell ref="C33:C38"/>
    <mergeCell ref="B33:B38"/>
    <mergeCell ref="B46:O46"/>
    <mergeCell ref="B48:O48"/>
    <mergeCell ref="C22:C23"/>
    <mergeCell ref="D22:D23"/>
    <mergeCell ref="A47:O47"/>
    <mergeCell ref="D28:D29"/>
    <mergeCell ref="K1:O1"/>
    <mergeCell ref="I3:O3"/>
    <mergeCell ref="E3:H3"/>
    <mergeCell ref="D3:D4"/>
    <mergeCell ref="C3:C4"/>
    <mergeCell ref="A2:O2"/>
    <mergeCell ref="A3:A4"/>
    <mergeCell ref="B3:B4"/>
    <mergeCell ref="C28:C29"/>
    <mergeCell ref="B28:B29"/>
    <mergeCell ref="A28:A29"/>
    <mergeCell ref="C12:C16"/>
    <mergeCell ref="D12:D16"/>
    <mergeCell ref="A12:A16"/>
    <mergeCell ref="B12:B16"/>
    <mergeCell ref="A22:A23"/>
    <mergeCell ref="B22:B23"/>
  </mergeCells>
  <pageMargins left="0.23622047244094491" right="0.23622047244094491" top="0.74803149606299213" bottom="0.74803149606299213" header="0.31496062992125984" footer="0.31496062992125984"/>
  <pageSetup paperSize="9" scale="52" fitToHeight="0" orientation="landscape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37"/>
  <sheetViews>
    <sheetView view="pageBreakPreview" topLeftCell="A13" zoomScale="70" zoomScaleNormal="77" zoomScaleSheetLayoutView="70" workbookViewId="0">
      <selection activeCell="F38" sqref="F38"/>
    </sheetView>
  </sheetViews>
  <sheetFormatPr defaultColWidth="9.140625" defaultRowHeight="15" x14ac:dyDescent="0.25"/>
  <cols>
    <col min="1" max="1" width="7.42578125" style="10" customWidth="1"/>
    <col min="2" max="2" width="23.85546875" style="10" customWidth="1"/>
    <col min="3" max="3" width="44.28515625" style="10" customWidth="1"/>
    <col min="4" max="4" width="35.28515625" style="10" customWidth="1"/>
    <col min="5" max="5" width="28.140625" style="10" customWidth="1"/>
    <col min="6" max="6" width="14.85546875" style="10" customWidth="1"/>
    <col min="7" max="7" width="15" style="10" customWidth="1"/>
    <col min="8" max="8" width="15.28515625" style="10" customWidth="1"/>
    <col min="9" max="9" width="15.140625" style="10" customWidth="1"/>
    <col min="10" max="10" width="14.7109375" style="10" customWidth="1"/>
    <col min="11" max="12" width="14.85546875" style="10" customWidth="1"/>
    <col min="13" max="13" width="3.85546875" style="10" customWidth="1"/>
    <col min="14" max="14" width="13.42578125" style="10" bestFit="1" customWidth="1"/>
    <col min="15" max="15" width="9.140625" style="10"/>
    <col min="16" max="16" width="14.85546875" style="10" customWidth="1"/>
    <col min="17" max="16384" width="9.140625" style="10"/>
  </cols>
  <sheetData>
    <row r="3" spans="1:16" ht="54" customHeight="1" x14ac:dyDescent="0.25">
      <c r="A3" s="129" t="s">
        <v>105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75"/>
    </row>
    <row r="4" spans="1:16" ht="21" customHeight="1" x14ac:dyDescent="0.25">
      <c r="A4" s="96"/>
      <c r="B4" s="96"/>
      <c r="C4" s="96"/>
      <c r="D4" s="96"/>
      <c r="E4" s="96"/>
      <c r="F4" s="96"/>
      <c r="G4" s="96"/>
      <c r="H4" s="96"/>
      <c r="I4" s="130" t="s">
        <v>131</v>
      </c>
      <c r="J4" s="130"/>
      <c r="K4" s="130"/>
      <c r="L4" s="130"/>
      <c r="M4" s="76"/>
    </row>
    <row r="5" spans="1:16" ht="90" customHeight="1" x14ac:dyDescent="0.25">
      <c r="A5" s="96"/>
      <c r="B5" s="96"/>
      <c r="C5" s="96"/>
      <c r="D5" s="96"/>
      <c r="E5" s="96"/>
      <c r="F5" s="96"/>
      <c r="G5" s="96"/>
      <c r="H5" s="96"/>
      <c r="I5" s="130" t="s">
        <v>94</v>
      </c>
      <c r="J5" s="130"/>
      <c r="K5" s="130"/>
      <c r="L5" s="130"/>
      <c r="M5" s="76"/>
    </row>
    <row r="6" spans="1:16" ht="9.75" customHeight="1" x14ac:dyDescent="0.25">
      <c r="A6" s="127" t="s">
        <v>60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74"/>
    </row>
    <row r="7" spans="1:16" ht="12" customHeight="1" x14ac:dyDescent="0.25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74"/>
    </row>
    <row r="8" spans="1:16" ht="15" customHeigh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74"/>
    </row>
    <row r="9" spans="1:16" ht="12.75" customHeight="1" x14ac:dyDescent="0.25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82"/>
    </row>
    <row r="10" spans="1:16" ht="62.25" customHeight="1" x14ac:dyDescent="0.25">
      <c r="A10" s="132" t="s">
        <v>59</v>
      </c>
      <c r="B10" s="112" t="s">
        <v>8</v>
      </c>
      <c r="C10" s="132" t="s">
        <v>61</v>
      </c>
      <c r="D10" s="133" t="s">
        <v>62</v>
      </c>
      <c r="E10" s="131" t="s">
        <v>26</v>
      </c>
      <c r="F10" s="131" t="s">
        <v>20</v>
      </c>
      <c r="G10" s="131"/>
      <c r="H10" s="131"/>
      <c r="I10" s="131"/>
      <c r="J10" s="131"/>
      <c r="K10" s="131"/>
      <c r="L10" s="131"/>
      <c r="M10" s="17"/>
    </row>
    <row r="11" spans="1:16" x14ac:dyDescent="0.25">
      <c r="A11" s="132"/>
      <c r="B11" s="113"/>
      <c r="C11" s="132"/>
      <c r="D11" s="134"/>
      <c r="E11" s="131"/>
      <c r="F11" s="26">
        <v>2014</v>
      </c>
      <c r="G11" s="26">
        <v>2015</v>
      </c>
      <c r="H11" s="26">
        <v>2016</v>
      </c>
      <c r="I11" s="26">
        <v>2017</v>
      </c>
      <c r="J11" s="26">
        <v>2018</v>
      </c>
      <c r="K11" s="26">
        <v>2019</v>
      </c>
      <c r="L11" s="26">
        <v>2020</v>
      </c>
      <c r="M11" s="17"/>
    </row>
    <row r="12" spans="1:16" x14ac:dyDescent="0.25">
      <c r="A12" s="12">
        <v>1</v>
      </c>
      <c r="B12" s="21">
        <v>2</v>
      </c>
      <c r="C12" s="22">
        <v>3</v>
      </c>
      <c r="D12" s="93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6">
        <v>10</v>
      </c>
      <c r="K12" s="26">
        <v>11</v>
      </c>
      <c r="L12" s="26">
        <v>12</v>
      </c>
      <c r="M12" s="17"/>
    </row>
    <row r="13" spans="1:16" ht="30" customHeight="1" x14ac:dyDescent="0.25">
      <c r="A13" s="59" t="s">
        <v>1</v>
      </c>
      <c r="B13" s="100" t="s">
        <v>33</v>
      </c>
      <c r="C13" s="100" t="s">
        <v>93</v>
      </c>
      <c r="D13" s="100" t="s">
        <v>75</v>
      </c>
      <c r="E13" s="59" t="s">
        <v>21</v>
      </c>
      <c r="F13" s="24">
        <f>SUM(F14:F17)</f>
        <v>1034277.0999999999</v>
      </c>
      <c r="G13" s="24">
        <f t="shared" ref="G13:K13" si="0">SUM(G14:G17)</f>
        <v>439855.69999999995</v>
      </c>
      <c r="H13" s="24">
        <f t="shared" si="0"/>
        <v>485528.69999999995</v>
      </c>
      <c r="I13" s="24">
        <f t="shared" si="0"/>
        <v>195446.3</v>
      </c>
      <c r="J13" s="24">
        <f t="shared" si="0"/>
        <v>65645.100000000006</v>
      </c>
      <c r="K13" s="24">
        <f t="shared" si="0"/>
        <v>65645.100000000006</v>
      </c>
      <c r="L13" s="24">
        <f>SUM(L14:L17)</f>
        <v>65645.100000000006</v>
      </c>
      <c r="M13" s="83"/>
      <c r="N13" s="11">
        <f>SUM(F13:L13)</f>
        <v>2352043.1</v>
      </c>
      <c r="P13" s="11">
        <f>SUM(F13:N13)</f>
        <v>4704086.2</v>
      </c>
    </row>
    <row r="14" spans="1:16" x14ac:dyDescent="0.25">
      <c r="A14" s="59" t="s">
        <v>35</v>
      </c>
      <c r="B14" s="104"/>
      <c r="C14" s="104"/>
      <c r="D14" s="104"/>
      <c r="E14" s="59" t="s">
        <v>23</v>
      </c>
      <c r="F14" s="24">
        <f>F24+F19+F29</f>
        <v>879172.7</v>
      </c>
      <c r="G14" s="24">
        <f t="shared" ref="G14:L14" si="1">G24+G19+G29</f>
        <v>226947.3</v>
      </c>
      <c r="H14" s="24">
        <f t="shared" si="1"/>
        <v>476726.8</v>
      </c>
      <c r="I14" s="24">
        <f t="shared" si="1"/>
        <v>40544.199999999997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83"/>
      <c r="N14" s="11">
        <f>SUM(F14:L14)</f>
        <v>1623391</v>
      </c>
      <c r="P14" s="11">
        <f>SUM(F14:N14)</f>
        <v>3246782</v>
      </c>
    </row>
    <row r="15" spans="1:16" ht="16.5" customHeight="1" x14ac:dyDescent="0.25">
      <c r="A15" s="59" t="s">
        <v>36</v>
      </c>
      <c r="B15" s="104"/>
      <c r="C15" s="104"/>
      <c r="D15" s="104"/>
      <c r="E15" s="59" t="s">
        <v>24</v>
      </c>
      <c r="F15" s="24">
        <f>F20+F25</f>
        <v>138612.70000000001</v>
      </c>
      <c r="G15" s="24">
        <f>G25+G20+G30</f>
        <v>183115.30000000002</v>
      </c>
      <c r="H15" s="24">
        <f t="shared" ref="G15:L16" si="2">H25+H20+H30</f>
        <v>3248.3</v>
      </c>
      <c r="I15" s="24">
        <f t="shared" si="2"/>
        <v>135313.29999999999</v>
      </c>
      <c r="J15" s="24">
        <f t="shared" si="2"/>
        <v>59582.9</v>
      </c>
      <c r="K15" s="24">
        <f t="shared" si="2"/>
        <v>59582.9</v>
      </c>
      <c r="L15" s="24">
        <f t="shared" si="2"/>
        <v>59582.9</v>
      </c>
      <c r="M15" s="83"/>
      <c r="N15" s="11">
        <f>SUM(F15:L15)</f>
        <v>639038.30000000005</v>
      </c>
      <c r="P15" s="11">
        <f>SUM(F15:N15)</f>
        <v>1278076.6000000001</v>
      </c>
    </row>
    <row r="16" spans="1:16" x14ac:dyDescent="0.25">
      <c r="A16" s="59" t="s">
        <v>37</v>
      </c>
      <c r="B16" s="104"/>
      <c r="C16" s="104"/>
      <c r="D16" s="104"/>
      <c r="E16" s="59" t="s">
        <v>22</v>
      </c>
      <c r="F16" s="24">
        <f>SUM(F21,F26,F31)</f>
        <v>16491.7</v>
      </c>
      <c r="G16" s="24">
        <f t="shared" si="2"/>
        <v>29793.100000000002</v>
      </c>
      <c r="H16" s="24">
        <f t="shared" si="2"/>
        <v>5553.6</v>
      </c>
      <c r="I16" s="24">
        <f t="shared" si="2"/>
        <v>19588.800000000003</v>
      </c>
      <c r="J16" s="24">
        <f t="shared" si="2"/>
        <v>6062.2</v>
      </c>
      <c r="K16" s="24">
        <f t="shared" si="2"/>
        <v>6062.2</v>
      </c>
      <c r="L16" s="24">
        <f t="shared" si="2"/>
        <v>6062.2</v>
      </c>
      <c r="M16" s="83"/>
      <c r="N16" s="11">
        <f>SUM(F16:L16)</f>
        <v>89613.8</v>
      </c>
      <c r="P16" s="11">
        <f>SUM(F16:N16)</f>
        <v>179227.6</v>
      </c>
    </row>
    <row r="17" spans="1:16" ht="30" x14ac:dyDescent="0.25">
      <c r="A17" s="59" t="s">
        <v>38</v>
      </c>
      <c r="B17" s="101"/>
      <c r="C17" s="101"/>
      <c r="D17" s="104"/>
      <c r="E17" s="59" t="s">
        <v>25</v>
      </c>
      <c r="F17" s="24"/>
      <c r="G17" s="24"/>
      <c r="H17" s="24"/>
      <c r="I17" s="24"/>
      <c r="J17" s="24"/>
      <c r="K17" s="24"/>
      <c r="L17" s="24"/>
      <c r="M17" s="83"/>
      <c r="P17" s="11">
        <f>SUM(F17:L17)</f>
        <v>0</v>
      </c>
    </row>
    <row r="18" spans="1:16" ht="18" customHeight="1" x14ac:dyDescent="0.25">
      <c r="A18" s="59" t="s">
        <v>4</v>
      </c>
      <c r="B18" s="100" t="s">
        <v>129</v>
      </c>
      <c r="C18" s="100" t="s">
        <v>76</v>
      </c>
      <c r="D18" s="100" t="s">
        <v>149</v>
      </c>
      <c r="E18" s="59" t="s">
        <v>21</v>
      </c>
      <c r="F18" s="27">
        <f>SUM(F19:F21)</f>
        <v>58210.7</v>
      </c>
      <c r="G18" s="27">
        <f>SUM(G19:G22)</f>
        <v>56303.7</v>
      </c>
      <c r="H18" s="27">
        <f>SUM(H19:H22)</f>
        <v>65531</v>
      </c>
      <c r="I18" s="27">
        <f>SUM(I19:I22)</f>
        <v>44133.5</v>
      </c>
      <c r="J18" s="27">
        <v>59807.7</v>
      </c>
      <c r="K18" s="27">
        <v>59807.7</v>
      </c>
      <c r="L18" s="27">
        <f t="shared" ref="L18" si="3">L19+L20+L21+L22</f>
        <v>59807.700000000004</v>
      </c>
      <c r="M18" s="84"/>
      <c r="N18" s="11">
        <f>SUM(N19:N21)</f>
        <v>403602.00000000006</v>
      </c>
      <c r="P18" s="11">
        <f>SUM(F18:N18)</f>
        <v>807204</v>
      </c>
    </row>
    <row r="19" spans="1:16" ht="18" customHeight="1" x14ac:dyDescent="0.25">
      <c r="A19" s="59" t="s">
        <v>98</v>
      </c>
      <c r="B19" s="104"/>
      <c r="C19" s="104"/>
      <c r="D19" s="104"/>
      <c r="E19" s="59" t="s">
        <v>23</v>
      </c>
      <c r="F19" s="27">
        <v>8488.5</v>
      </c>
      <c r="G19" s="27">
        <v>47097.8</v>
      </c>
      <c r="H19" s="27">
        <v>61941.7</v>
      </c>
      <c r="I19" s="27">
        <v>40544.199999999997</v>
      </c>
      <c r="J19" s="27">
        <v>0</v>
      </c>
      <c r="K19" s="27">
        <v>0</v>
      </c>
      <c r="L19" s="27">
        <v>0</v>
      </c>
      <c r="M19" s="84"/>
      <c r="N19" s="11">
        <f>SUM(F19:L19)</f>
        <v>158072.20000000001</v>
      </c>
      <c r="P19" s="11">
        <f>SUM(F19:L19)</f>
        <v>158072.20000000001</v>
      </c>
    </row>
    <row r="20" spans="1:16" ht="18" customHeight="1" x14ac:dyDescent="0.25">
      <c r="A20" s="59" t="s">
        <v>99</v>
      </c>
      <c r="B20" s="104"/>
      <c r="C20" s="104"/>
      <c r="D20" s="104"/>
      <c r="E20" s="59" t="s">
        <v>24</v>
      </c>
      <c r="F20" s="27">
        <v>47988.6</v>
      </c>
      <c r="G20" s="27">
        <v>6240.2</v>
      </c>
      <c r="H20" s="27">
        <v>3248.3</v>
      </c>
      <c r="I20" s="27">
        <v>3248.3</v>
      </c>
      <c r="J20" s="27">
        <v>59582.9</v>
      </c>
      <c r="K20" s="27">
        <v>59582.9</v>
      </c>
      <c r="L20" s="27">
        <v>59582.9</v>
      </c>
      <c r="M20" s="84"/>
      <c r="N20" s="11">
        <f>SUM(F20:L20)</f>
        <v>239474.1</v>
      </c>
      <c r="P20" s="11">
        <f>SUM(F20:L20)</f>
        <v>239474.1</v>
      </c>
    </row>
    <row r="21" spans="1:16" x14ac:dyDescent="0.25">
      <c r="A21" s="59" t="s">
        <v>100</v>
      </c>
      <c r="B21" s="104"/>
      <c r="C21" s="104"/>
      <c r="D21" s="104"/>
      <c r="E21" s="59" t="s">
        <v>22</v>
      </c>
      <c r="F21" s="27">
        <v>1733.6</v>
      </c>
      <c r="G21" s="27">
        <v>2965.7</v>
      </c>
      <c r="H21" s="27">
        <v>341</v>
      </c>
      <c r="I21" s="27">
        <v>341</v>
      </c>
      <c r="J21" s="27">
        <v>224.8</v>
      </c>
      <c r="K21" s="27">
        <v>224.8</v>
      </c>
      <c r="L21" s="27">
        <v>224.8</v>
      </c>
      <c r="M21" s="84"/>
      <c r="N21" s="11">
        <f>SUM(F21:L21)</f>
        <v>6055.7</v>
      </c>
      <c r="P21" s="11">
        <f>SUM(F21:L21)</f>
        <v>6055.7</v>
      </c>
    </row>
    <row r="22" spans="1:16" ht="54.75" customHeight="1" x14ac:dyDescent="0.25">
      <c r="A22" s="59" t="s">
        <v>101</v>
      </c>
      <c r="B22" s="101"/>
      <c r="C22" s="101"/>
      <c r="D22" s="104"/>
      <c r="E22" s="59" t="s">
        <v>25</v>
      </c>
      <c r="F22" s="27"/>
      <c r="G22" s="27"/>
      <c r="H22" s="27"/>
      <c r="I22" s="27"/>
      <c r="J22" s="27"/>
      <c r="K22" s="27"/>
      <c r="L22" s="27"/>
      <c r="M22" s="84"/>
      <c r="P22" s="11">
        <f>SUM(F22:L22)</f>
        <v>0</v>
      </c>
    </row>
    <row r="23" spans="1:16" ht="18" customHeight="1" x14ac:dyDescent="0.25">
      <c r="A23" s="59" t="s">
        <v>5</v>
      </c>
      <c r="B23" s="100" t="s">
        <v>145</v>
      </c>
      <c r="C23" s="100" t="s">
        <v>89</v>
      </c>
      <c r="D23" s="100" t="s">
        <v>148</v>
      </c>
      <c r="E23" s="63" t="s">
        <v>21</v>
      </c>
      <c r="F23" s="87">
        <f>F24+F25+F26+F27</f>
        <v>969832.1</v>
      </c>
      <c r="G23" s="27">
        <f>G24+G25+G26+G27</f>
        <v>376159.3</v>
      </c>
      <c r="H23" s="27">
        <f t="shared" ref="H23:L23" si="4">H24+H25+H26+H27</f>
        <v>414785.1</v>
      </c>
      <c r="I23" s="27">
        <f t="shared" si="4"/>
        <v>145928.20000000001</v>
      </c>
      <c r="J23" s="27">
        <f t="shared" si="4"/>
        <v>0</v>
      </c>
      <c r="K23" s="27">
        <f t="shared" si="4"/>
        <v>0</v>
      </c>
      <c r="L23" s="27">
        <f t="shared" si="4"/>
        <v>0</v>
      </c>
      <c r="M23" s="84"/>
      <c r="N23" s="11">
        <f>SUM(F23:L23)</f>
        <v>1906704.7</v>
      </c>
      <c r="P23" s="11">
        <f>SUM(F23:N23)</f>
        <v>3813409.4</v>
      </c>
    </row>
    <row r="24" spans="1:16" ht="18" customHeight="1" x14ac:dyDescent="0.25">
      <c r="A24" s="59" t="s">
        <v>46</v>
      </c>
      <c r="B24" s="104"/>
      <c r="C24" s="104"/>
      <c r="D24" s="104"/>
      <c r="E24" s="63" t="s">
        <v>23</v>
      </c>
      <c r="F24" s="87">
        <v>870684.2</v>
      </c>
      <c r="G24" s="27">
        <v>179849.5</v>
      </c>
      <c r="H24" s="27">
        <v>414785.1</v>
      </c>
      <c r="I24" s="27">
        <v>0</v>
      </c>
      <c r="J24" s="27">
        <v>0</v>
      </c>
      <c r="K24" s="27">
        <v>0</v>
      </c>
      <c r="L24" s="27">
        <v>0</v>
      </c>
      <c r="M24" s="84"/>
      <c r="N24" s="11">
        <f>SUM(F24:L24)</f>
        <v>1465318.7999999998</v>
      </c>
      <c r="P24" s="11">
        <f>SUM(F24:L24)</f>
        <v>1465318.7999999998</v>
      </c>
    </row>
    <row r="25" spans="1:16" ht="18" customHeight="1" x14ac:dyDescent="0.25">
      <c r="A25" s="59" t="s">
        <v>47</v>
      </c>
      <c r="B25" s="104"/>
      <c r="C25" s="104"/>
      <c r="D25" s="104"/>
      <c r="E25" s="63" t="s">
        <v>24</v>
      </c>
      <c r="F25" s="87">
        <v>90624.1</v>
      </c>
      <c r="G25" s="87">
        <v>176875.1</v>
      </c>
      <c r="H25" s="87">
        <v>0</v>
      </c>
      <c r="I25" s="27">
        <v>132065</v>
      </c>
      <c r="J25" s="27">
        <v>0</v>
      </c>
      <c r="K25" s="27">
        <v>0</v>
      </c>
      <c r="L25" s="27">
        <v>0</v>
      </c>
      <c r="M25" s="84"/>
      <c r="N25" s="11">
        <f>SUM(F25:L25)</f>
        <v>399564.2</v>
      </c>
      <c r="P25" s="11">
        <f>SUM(F25:L25)</f>
        <v>399564.2</v>
      </c>
    </row>
    <row r="26" spans="1:16" x14ac:dyDescent="0.25">
      <c r="A26" s="59" t="s">
        <v>48</v>
      </c>
      <c r="B26" s="104"/>
      <c r="C26" s="104"/>
      <c r="D26" s="104"/>
      <c r="E26" s="63" t="s">
        <v>22</v>
      </c>
      <c r="F26" s="87">
        <v>8523.7999999999993</v>
      </c>
      <c r="G26" s="87">
        <v>19434.7</v>
      </c>
      <c r="H26" s="87">
        <v>0</v>
      </c>
      <c r="I26" s="87">
        <v>13863.2</v>
      </c>
      <c r="J26" s="87">
        <v>0</v>
      </c>
      <c r="K26" s="87">
        <v>0</v>
      </c>
      <c r="L26" s="87">
        <v>0</v>
      </c>
      <c r="M26" s="85"/>
      <c r="N26" s="11">
        <f>SUM(F26:L26)</f>
        <v>41821.699999999997</v>
      </c>
      <c r="P26" s="11">
        <f>SUM(F26:L26)</f>
        <v>41821.699999999997</v>
      </c>
    </row>
    <row r="27" spans="1:16" ht="72" customHeight="1" x14ac:dyDescent="0.25">
      <c r="A27" s="59" t="s">
        <v>49</v>
      </c>
      <c r="B27" s="101"/>
      <c r="C27" s="101"/>
      <c r="D27" s="104"/>
      <c r="E27" s="59" t="s">
        <v>25</v>
      </c>
      <c r="F27" s="27"/>
      <c r="G27" s="27"/>
      <c r="H27" s="27"/>
      <c r="I27" s="27"/>
      <c r="J27" s="27"/>
      <c r="K27" s="27"/>
      <c r="L27" s="27"/>
      <c r="M27" s="84"/>
      <c r="P27" s="11">
        <f>SUM(F27:L27)</f>
        <v>0</v>
      </c>
    </row>
    <row r="28" spans="1:16" ht="18" customHeight="1" x14ac:dyDescent="0.25">
      <c r="A28" s="59" t="s">
        <v>85</v>
      </c>
      <c r="B28" s="100" t="s">
        <v>146</v>
      </c>
      <c r="C28" s="100" t="s">
        <v>69</v>
      </c>
      <c r="D28" s="100" t="s">
        <v>95</v>
      </c>
      <c r="E28" s="59" t="s">
        <v>21</v>
      </c>
      <c r="F28" s="27">
        <f>F29+F30+F31+F32</f>
        <v>6234.3</v>
      </c>
      <c r="G28" s="27">
        <f>G29+G30+G31+G32</f>
        <v>7392.7</v>
      </c>
      <c r="H28" s="27">
        <f t="shared" ref="H28:L28" si="5">H29+H30+H31+H32</f>
        <v>5212.6000000000004</v>
      </c>
      <c r="I28" s="27">
        <f t="shared" si="5"/>
        <v>5384.6</v>
      </c>
      <c r="J28" s="27">
        <f t="shared" si="5"/>
        <v>5837.4</v>
      </c>
      <c r="K28" s="27">
        <f t="shared" si="5"/>
        <v>5837.4</v>
      </c>
      <c r="L28" s="27">
        <f t="shared" si="5"/>
        <v>5837.4</v>
      </c>
      <c r="M28" s="84"/>
      <c r="N28" s="11">
        <f>SUM(F28:L28)</f>
        <v>41736.400000000001</v>
      </c>
      <c r="P28" s="11">
        <f>SUM(F28:N28)</f>
        <v>83472.800000000003</v>
      </c>
    </row>
    <row r="29" spans="1:16" ht="18" customHeight="1" x14ac:dyDescent="0.25">
      <c r="A29" s="59" t="s">
        <v>102</v>
      </c>
      <c r="B29" s="104"/>
      <c r="C29" s="104"/>
      <c r="D29" s="104"/>
      <c r="E29" s="59" t="s">
        <v>23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84"/>
      <c r="P29" s="11">
        <f>SUM(F29:L29)</f>
        <v>0</v>
      </c>
    </row>
    <row r="30" spans="1:16" ht="18" customHeight="1" x14ac:dyDescent="0.25">
      <c r="A30" s="59" t="s">
        <v>97</v>
      </c>
      <c r="B30" s="104"/>
      <c r="C30" s="104"/>
      <c r="D30" s="104"/>
      <c r="E30" s="59" t="s">
        <v>24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84"/>
      <c r="P30" s="11">
        <f>SUM(F30:L30)</f>
        <v>0</v>
      </c>
    </row>
    <row r="31" spans="1:16" x14ac:dyDescent="0.25">
      <c r="A31" s="59" t="s">
        <v>103</v>
      </c>
      <c r="B31" s="104"/>
      <c r="C31" s="104"/>
      <c r="D31" s="104"/>
      <c r="E31" s="59" t="s">
        <v>22</v>
      </c>
      <c r="F31" s="27">
        <v>6234.3</v>
      </c>
      <c r="G31" s="27">
        <v>7392.7</v>
      </c>
      <c r="H31" s="27">
        <v>5212.6000000000004</v>
      </c>
      <c r="I31" s="27">
        <v>5384.6</v>
      </c>
      <c r="J31" s="27">
        <v>5837.4</v>
      </c>
      <c r="K31" s="27">
        <v>5837.4</v>
      </c>
      <c r="L31" s="27">
        <v>5837.4</v>
      </c>
      <c r="M31" s="84"/>
      <c r="P31" s="11">
        <f>SUM(F31:L31)</f>
        <v>41736.400000000001</v>
      </c>
    </row>
    <row r="32" spans="1:16" ht="30" x14ac:dyDescent="0.25">
      <c r="A32" s="59" t="s">
        <v>104</v>
      </c>
      <c r="B32" s="101"/>
      <c r="C32" s="101"/>
      <c r="D32" s="101"/>
      <c r="E32" s="59" t="s">
        <v>25</v>
      </c>
      <c r="F32" s="27"/>
      <c r="G32" s="27"/>
      <c r="H32" s="27"/>
      <c r="I32" s="27"/>
      <c r="J32" s="27"/>
      <c r="K32" s="27"/>
      <c r="L32" s="27"/>
      <c r="M32" s="97" t="s">
        <v>141</v>
      </c>
      <c r="P32" s="11">
        <f>SUM(F32:L32)</f>
        <v>0</v>
      </c>
    </row>
    <row r="33" spans="1:15" ht="80.25" customHeight="1" x14ac:dyDescent="0.25">
      <c r="A33" s="137" t="s">
        <v>115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1:15" x14ac:dyDescent="0.2">
      <c r="A34" s="9"/>
      <c r="B34" s="125"/>
      <c r="C34" s="125"/>
      <c r="D34" s="125"/>
      <c r="E34" s="1"/>
      <c r="F34" s="1"/>
      <c r="G34" s="1"/>
      <c r="H34" s="1"/>
      <c r="I34" s="1"/>
      <c r="J34" s="1"/>
      <c r="K34" s="1"/>
      <c r="L34" s="1"/>
      <c r="M34" s="1"/>
      <c r="N34" s="135"/>
      <c r="O34" s="135"/>
    </row>
    <row r="35" spans="1:15" ht="25.5" x14ac:dyDescent="0.35">
      <c r="A35" s="136"/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</row>
    <row r="36" spans="1:15" x14ac:dyDescent="0.2">
      <c r="A36" s="1"/>
      <c r="B36" s="40"/>
      <c r="C36" s="40"/>
      <c r="D36" s="1"/>
      <c r="E36" s="1"/>
      <c r="F36" s="1"/>
      <c r="G36" s="1"/>
      <c r="H36" s="1"/>
      <c r="I36" s="1"/>
      <c r="J36" s="1"/>
      <c r="K36" s="1"/>
      <c r="L36" s="1"/>
      <c r="M36" s="1"/>
      <c r="N36" s="135"/>
      <c r="O36" s="135"/>
    </row>
    <row r="37" spans="1:15" ht="25.5" x14ac:dyDescent="0.35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</row>
  </sheetData>
  <mergeCells count="28">
    <mergeCell ref="N36:O36"/>
    <mergeCell ref="A37:O37"/>
    <mergeCell ref="A33:O33"/>
    <mergeCell ref="B34:D34"/>
    <mergeCell ref="N34:O34"/>
    <mergeCell ref="A35:O35"/>
    <mergeCell ref="B28:B32"/>
    <mergeCell ref="C28:C32"/>
    <mergeCell ref="D28:D32"/>
    <mergeCell ref="A10:A11"/>
    <mergeCell ref="B23:B27"/>
    <mergeCell ref="D23:D27"/>
    <mergeCell ref="B13:B17"/>
    <mergeCell ref="B18:B22"/>
    <mergeCell ref="C18:C22"/>
    <mergeCell ref="D18:D22"/>
    <mergeCell ref="A6:L9"/>
    <mergeCell ref="A3:L3"/>
    <mergeCell ref="I4:L4"/>
    <mergeCell ref="C23:C27"/>
    <mergeCell ref="D13:D17"/>
    <mergeCell ref="C13:C17"/>
    <mergeCell ref="I5:L5"/>
    <mergeCell ref="F10:L10"/>
    <mergeCell ref="E10:E11"/>
    <mergeCell ref="C10:C11"/>
    <mergeCell ref="B10:B11"/>
    <mergeCell ref="D10:D11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view="pageBreakPreview" topLeftCell="A4" zoomScale="70" zoomScaleNormal="86" zoomScaleSheetLayoutView="70" workbookViewId="0">
      <selection activeCell="F22" sqref="F22"/>
    </sheetView>
  </sheetViews>
  <sheetFormatPr defaultColWidth="9.140625" defaultRowHeight="15" x14ac:dyDescent="0.2"/>
  <cols>
    <col min="1" max="1" width="6.28515625" style="1" customWidth="1"/>
    <col min="2" max="2" width="17.28515625" style="1" customWidth="1"/>
    <col min="3" max="3" width="14.28515625" style="1" customWidth="1"/>
    <col min="4" max="4" width="12.5703125" style="1" customWidth="1"/>
    <col min="5" max="5" width="13.28515625" style="1" customWidth="1"/>
    <col min="6" max="6" width="13.7109375" style="1" customWidth="1"/>
    <col min="7" max="7" width="14.140625" style="1" customWidth="1"/>
    <col min="8" max="8" width="12.42578125" style="1" customWidth="1"/>
    <col min="9" max="9" width="14" style="1" customWidth="1"/>
    <col min="10" max="10" width="13.5703125" style="1" customWidth="1"/>
    <col min="11" max="11" width="12.5703125" style="1" customWidth="1"/>
    <col min="12" max="12" width="11" style="1" customWidth="1"/>
    <col min="13" max="13" width="12.7109375" style="1" customWidth="1"/>
    <col min="14" max="14" width="13.28515625" style="1" customWidth="1"/>
    <col min="15" max="15" width="12" style="1" customWidth="1"/>
    <col min="16" max="16" width="11.28515625" style="1" customWidth="1"/>
    <col min="17" max="17" width="13.140625" style="1" customWidth="1"/>
    <col min="18" max="18" width="14.140625" style="1" customWidth="1"/>
    <col min="19" max="19" width="3" style="1" customWidth="1"/>
    <col min="20" max="16384" width="9.140625" style="1"/>
  </cols>
  <sheetData>
    <row r="2" spans="1:19" ht="70.5" customHeight="1" x14ac:dyDescent="0.2">
      <c r="A2" s="138" t="s">
        <v>106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1:19" ht="24" customHeight="1" x14ac:dyDescent="0.2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137" t="s">
        <v>132</v>
      </c>
      <c r="P3" s="137"/>
      <c r="Q3" s="137"/>
      <c r="R3" s="137"/>
    </row>
    <row r="4" spans="1:19" ht="98.25" customHeigh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142" t="s">
        <v>94</v>
      </c>
      <c r="P4" s="142"/>
      <c r="Q4" s="142"/>
      <c r="R4" s="142"/>
    </row>
    <row r="5" spans="1:19" ht="11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9"/>
      <c r="L5" s="99"/>
      <c r="M5" s="99"/>
      <c r="N5" s="99"/>
      <c r="O5" s="98"/>
      <c r="P5" s="98"/>
      <c r="Q5" s="98"/>
      <c r="R5" s="98"/>
    </row>
    <row r="6" spans="1:19" ht="48.75" customHeight="1" x14ac:dyDescent="0.2">
      <c r="A6" s="143" t="s">
        <v>96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</row>
    <row r="7" spans="1:19" ht="9.75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</row>
    <row r="8" spans="1:19" ht="3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</row>
    <row r="9" spans="1:19" x14ac:dyDescent="0.2">
      <c r="N9" s="2"/>
    </row>
    <row r="10" spans="1:19" s="10" customFormat="1" x14ac:dyDescent="0.25">
      <c r="A10" s="131" t="s">
        <v>0</v>
      </c>
      <c r="B10" s="131" t="s">
        <v>32</v>
      </c>
      <c r="C10" s="131" t="s">
        <v>17</v>
      </c>
      <c r="D10" s="131"/>
      <c r="E10" s="131"/>
      <c r="F10" s="131"/>
      <c r="G10" s="131" t="s">
        <v>31</v>
      </c>
      <c r="H10" s="131"/>
      <c r="I10" s="131"/>
      <c r="J10" s="131"/>
      <c r="K10" s="131" t="s">
        <v>18</v>
      </c>
      <c r="L10" s="131"/>
      <c r="M10" s="131"/>
      <c r="N10" s="131"/>
      <c r="O10" s="139" t="s">
        <v>142</v>
      </c>
      <c r="P10" s="140"/>
      <c r="Q10" s="140"/>
      <c r="R10" s="141"/>
    </row>
    <row r="11" spans="1:19" s="10" customFormat="1" x14ac:dyDescent="0.25">
      <c r="A11" s="131"/>
      <c r="B11" s="131"/>
      <c r="C11" s="131" t="s">
        <v>21</v>
      </c>
      <c r="D11" s="131" t="s">
        <v>30</v>
      </c>
      <c r="E11" s="131"/>
      <c r="F11" s="131"/>
      <c r="G11" s="131" t="s">
        <v>21</v>
      </c>
      <c r="H11" s="131" t="s">
        <v>30</v>
      </c>
      <c r="I11" s="131"/>
      <c r="J11" s="131"/>
      <c r="K11" s="131" t="s">
        <v>21</v>
      </c>
      <c r="L11" s="131" t="s">
        <v>30</v>
      </c>
      <c r="M11" s="131"/>
      <c r="N11" s="131"/>
      <c r="O11" s="133" t="s">
        <v>21</v>
      </c>
      <c r="P11" s="139" t="s">
        <v>30</v>
      </c>
      <c r="Q11" s="140"/>
      <c r="R11" s="141"/>
    </row>
    <row r="12" spans="1:19" s="10" customFormat="1" ht="148.5" customHeight="1" x14ac:dyDescent="0.25">
      <c r="A12" s="131"/>
      <c r="B12" s="131"/>
      <c r="C12" s="131"/>
      <c r="D12" s="59" t="s">
        <v>27</v>
      </c>
      <c r="E12" s="59" t="s">
        <v>28</v>
      </c>
      <c r="F12" s="59" t="s">
        <v>29</v>
      </c>
      <c r="G12" s="131"/>
      <c r="H12" s="59" t="s">
        <v>27</v>
      </c>
      <c r="I12" s="59" t="s">
        <v>28</v>
      </c>
      <c r="J12" s="59" t="s">
        <v>29</v>
      </c>
      <c r="K12" s="131"/>
      <c r="L12" s="59" t="s">
        <v>27</v>
      </c>
      <c r="M12" s="59" t="s">
        <v>28</v>
      </c>
      <c r="N12" s="59" t="s">
        <v>29</v>
      </c>
      <c r="O12" s="134"/>
      <c r="P12" s="59" t="s">
        <v>27</v>
      </c>
      <c r="Q12" s="59" t="s">
        <v>28</v>
      </c>
      <c r="R12" s="59" t="s">
        <v>29</v>
      </c>
    </row>
    <row r="13" spans="1:19" s="13" customFormat="1" x14ac:dyDescent="0.25">
      <c r="A13" s="92">
        <v>1</v>
      </c>
      <c r="B13" s="92">
        <v>2</v>
      </c>
      <c r="C13" s="92">
        <v>3</v>
      </c>
      <c r="D13" s="92">
        <v>4</v>
      </c>
      <c r="E13" s="92">
        <v>5</v>
      </c>
      <c r="F13" s="92">
        <v>6</v>
      </c>
      <c r="G13" s="92">
        <v>7</v>
      </c>
      <c r="H13" s="92">
        <v>8</v>
      </c>
      <c r="I13" s="92">
        <v>9</v>
      </c>
      <c r="J13" s="92">
        <v>10</v>
      </c>
      <c r="K13" s="92">
        <v>11</v>
      </c>
      <c r="L13" s="92">
        <v>12</v>
      </c>
      <c r="M13" s="92">
        <v>13</v>
      </c>
      <c r="N13" s="92">
        <v>14</v>
      </c>
      <c r="O13" s="92">
        <v>15</v>
      </c>
      <c r="P13" s="92">
        <v>16</v>
      </c>
      <c r="Q13" s="92">
        <v>17</v>
      </c>
      <c r="R13" s="92">
        <v>18</v>
      </c>
    </row>
    <row r="14" spans="1:19" s="20" customFormat="1" ht="81.75" customHeight="1" x14ac:dyDescent="0.25">
      <c r="A14" s="92" t="s">
        <v>1</v>
      </c>
      <c r="B14" s="25" t="s">
        <v>81</v>
      </c>
      <c r="C14" s="34">
        <f>SUM(D14:F14)</f>
        <v>7971</v>
      </c>
      <c r="D14" s="39">
        <v>738.7</v>
      </c>
      <c r="E14" s="34">
        <v>7232.3</v>
      </c>
      <c r="F14" s="92">
        <v>0</v>
      </c>
      <c r="G14" s="34">
        <f>SUM(H14:I14)</f>
        <v>6925.9</v>
      </c>
      <c r="H14" s="39">
        <v>685.7</v>
      </c>
      <c r="I14" s="34">
        <v>6240.2</v>
      </c>
      <c r="J14" s="92">
        <v>0</v>
      </c>
      <c r="K14" s="34">
        <f>SUM(L14:M14)</f>
        <v>3589.3</v>
      </c>
      <c r="L14" s="39">
        <v>341</v>
      </c>
      <c r="M14" s="34">
        <v>3248.3</v>
      </c>
      <c r="N14" s="92">
        <v>0</v>
      </c>
      <c r="O14" s="39">
        <f>SUM(P14:R14)</f>
        <v>3589.3</v>
      </c>
      <c r="P14" s="39">
        <v>341</v>
      </c>
      <c r="Q14" s="39">
        <v>3248.3</v>
      </c>
      <c r="R14" s="92">
        <v>0</v>
      </c>
    </row>
    <row r="15" spans="1:19" s="20" customFormat="1" ht="96" customHeight="1" x14ac:dyDescent="0.25">
      <c r="A15" s="92" t="s">
        <v>2</v>
      </c>
      <c r="B15" s="25" t="s">
        <v>82</v>
      </c>
      <c r="C15" s="34">
        <f>SUM(D15:E15)</f>
        <v>99147.900000000009</v>
      </c>
      <c r="D15" s="34">
        <v>8523.7999999999993</v>
      </c>
      <c r="E15" s="34">
        <v>90624.1</v>
      </c>
      <c r="F15" s="92">
        <v>0</v>
      </c>
      <c r="G15" s="24">
        <f>SUM(H15:J15)</f>
        <v>196309.80000000002</v>
      </c>
      <c r="H15" s="24">
        <v>19434.7</v>
      </c>
      <c r="I15" s="24">
        <v>176875.1</v>
      </c>
      <c r="J15" s="92">
        <v>0</v>
      </c>
      <c r="K15" s="34">
        <v>0</v>
      </c>
      <c r="L15" s="34">
        <v>0</v>
      </c>
      <c r="M15" s="34">
        <v>0</v>
      </c>
      <c r="N15" s="92">
        <v>0</v>
      </c>
      <c r="O15" s="94">
        <f>SUM(P15:R15)</f>
        <v>145928.20000000001</v>
      </c>
      <c r="P15" s="92">
        <v>13863.2</v>
      </c>
      <c r="Q15" s="95">
        <v>132065</v>
      </c>
      <c r="R15" s="92">
        <v>0</v>
      </c>
      <c r="S15" s="99" t="s">
        <v>141</v>
      </c>
    </row>
    <row r="16" spans="1:19" s="10" customFormat="1" ht="13.5" customHeight="1" x14ac:dyDescent="0.2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8" spans="1:18" ht="27" customHeight="1" x14ac:dyDescent="0.25">
      <c r="A18" s="137" t="s">
        <v>143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</row>
    <row r="19" spans="1:18" s="10" customFormat="1" ht="3.75" customHeight="1" x14ac:dyDescent="0.25">
      <c r="A19" s="19"/>
      <c r="B19" s="17"/>
      <c r="C19" s="18"/>
      <c r="D19" s="18"/>
      <c r="E19" s="18"/>
      <c r="F19" s="18"/>
      <c r="G19" s="18"/>
      <c r="H19" s="18"/>
      <c r="I19" s="18"/>
      <c r="J19" s="18"/>
      <c r="M19" s="18"/>
      <c r="N19" s="18"/>
    </row>
    <row r="20" spans="1:18" ht="12.75" customHeight="1" x14ac:dyDescent="0.2">
      <c r="A20" s="9"/>
      <c r="B20" s="125"/>
      <c r="C20" s="125"/>
      <c r="D20" s="125"/>
      <c r="M20" s="135"/>
      <c r="N20" s="135"/>
    </row>
    <row r="21" spans="1:18" ht="30" customHeight="1" x14ac:dyDescent="0.35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1:18" ht="11.25" customHeight="1" x14ac:dyDescent="0.2">
      <c r="B22" s="125"/>
      <c r="C22" s="125"/>
    </row>
    <row r="23" spans="1:18" ht="5.25" customHeight="1" x14ac:dyDescent="0.2">
      <c r="B23" s="3"/>
      <c r="C23" s="3"/>
      <c r="M23" s="135"/>
      <c r="N23" s="135"/>
    </row>
    <row r="24" spans="1:18" ht="25.5" customHeight="1" x14ac:dyDescent="0.35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8" ht="18.75" customHeight="1" x14ac:dyDescent="0.2">
      <c r="B25" s="125"/>
      <c r="C25" s="125"/>
    </row>
    <row r="26" spans="1:18" x14ac:dyDescent="0.2">
      <c r="B26" s="3"/>
      <c r="C26" s="3"/>
      <c r="M26" s="135"/>
      <c r="N26" s="135"/>
    </row>
  </sheetData>
  <mergeCells count="27">
    <mergeCell ref="A2:R2"/>
    <mergeCell ref="O10:R10"/>
    <mergeCell ref="O11:O12"/>
    <mergeCell ref="P11:R11"/>
    <mergeCell ref="A18:R18"/>
    <mergeCell ref="C10:F10"/>
    <mergeCell ref="G10:J10"/>
    <mergeCell ref="K10:N10"/>
    <mergeCell ref="O3:R3"/>
    <mergeCell ref="O4:R4"/>
    <mergeCell ref="A6:R8"/>
    <mergeCell ref="A21:R21"/>
    <mergeCell ref="K11:K12"/>
    <mergeCell ref="M26:N26"/>
    <mergeCell ref="B25:C25"/>
    <mergeCell ref="B22:C22"/>
    <mergeCell ref="B20:D20"/>
    <mergeCell ref="M20:N20"/>
    <mergeCell ref="A24:R24"/>
    <mergeCell ref="M23:N23"/>
    <mergeCell ref="B10:B12"/>
    <mergeCell ref="A10:A12"/>
    <mergeCell ref="D11:F11"/>
    <mergeCell ref="C11:C12"/>
    <mergeCell ref="L11:N11"/>
    <mergeCell ref="H11:J11"/>
    <mergeCell ref="G11:G1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X32"/>
  <sheetViews>
    <sheetView tabSelected="1" topLeftCell="B55" zoomScale="70" zoomScaleNormal="70" workbookViewId="0">
      <selection activeCell="I11" sqref="I11"/>
    </sheetView>
  </sheetViews>
  <sheetFormatPr defaultRowHeight="15" x14ac:dyDescent="0.25"/>
  <cols>
    <col min="1" max="1" width="7.7109375" customWidth="1"/>
    <col min="2" max="2" width="18.7109375" customWidth="1"/>
    <col min="3" max="3" width="30.85546875" customWidth="1"/>
    <col min="4" max="4" width="11.42578125" customWidth="1"/>
  </cols>
  <sheetData>
    <row r="5" spans="1:24" ht="15.75" x14ac:dyDescent="0.25">
      <c r="A5" s="148" t="s">
        <v>0</v>
      </c>
      <c r="B5" s="148"/>
      <c r="C5" s="111" t="s">
        <v>128</v>
      </c>
      <c r="D5" s="158" t="s">
        <v>117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 t="s">
        <v>118</v>
      </c>
    </row>
    <row r="6" spans="1:24" ht="31.5" customHeight="1" x14ac:dyDescent="0.25">
      <c r="A6" s="148"/>
      <c r="B6" s="148"/>
      <c r="C6" s="111"/>
      <c r="D6" s="161" t="s">
        <v>119</v>
      </c>
      <c r="E6" s="161"/>
      <c r="F6" s="161"/>
      <c r="G6" s="161"/>
      <c r="H6" s="161"/>
      <c r="I6" s="161" t="s">
        <v>120</v>
      </c>
      <c r="J6" s="161"/>
      <c r="K6" s="161"/>
      <c r="L6" s="161"/>
      <c r="M6" s="161"/>
      <c r="N6" s="161" t="s">
        <v>121</v>
      </c>
      <c r="O6" s="161"/>
      <c r="P6" s="161"/>
      <c r="Q6" s="161"/>
      <c r="R6" s="161"/>
      <c r="S6" s="161" t="s">
        <v>122</v>
      </c>
      <c r="T6" s="161"/>
      <c r="U6" s="161"/>
      <c r="V6" s="161"/>
      <c r="W6" s="161"/>
      <c r="X6" s="160"/>
    </row>
    <row r="7" spans="1:24" x14ac:dyDescent="0.25">
      <c r="A7" s="148"/>
      <c r="B7" s="148"/>
      <c r="C7" s="111"/>
      <c r="D7" s="162" t="s">
        <v>123</v>
      </c>
      <c r="E7" s="161" t="s">
        <v>30</v>
      </c>
      <c r="F7" s="161"/>
      <c r="G7" s="161"/>
      <c r="H7" s="161"/>
      <c r="I7" s="161" t="s">
        <v>123</v>
      </c>
      <c r="J7" s="161" t="s">
        <v>30</v>
      </c>
      <c r="K7" s="161"/>
      <c r="L7" s="161"/>
      <c r="M7" s="161"/>
      <c r="N7" s="161" t="s">
        <v>123</v>
      </c>
      <c r="O7" s="161" t="s">
        <v>30</v>
      </c>
      <c r="P7" s="161"/>
      <c r="Q7" s="161"/>
      <c r="R7" s="161"/>
      <c r="S7" s="161" t="s">
        <v>123</v>
      </c>
      <c r="T7" s="161" t="s">
        <v>30</v>
      </c>
      <c r="U7" s="161"/>
      <c r="V7" s="161"/>
      <c r="W7" s="161"/>
      <c r="X7" s="160"/>
    </row>
    <row r="8" spans="1:24" ht="75" x14ac:dyDescent="0.25">
      <c r="A8" s="148"/>
      <c r="B8" s="148"/>
      <c r="C8" s="150"/>
      <c r="D8" s="163"/>
      <c r="E8" s="48" t="s">
        <v>124</v>
      </c>
      <c r="F8" s="48" t="s">
        <v>125</v>
      </c>
      <c r="G8" s="48" t="s">
        <v>126</v>
      </c>
      <c r="H8" s="48" t="s">
        <v>127</v>
      </c>
      <c r="I8" s="164"/>
      <c r="J8" s="48" t="s">
        <v>124</v>
      </c>
      <c r="K8" s="48" t="s">
        <v>125</v>
      </c>
      <c r="L8" s="48" t="s">
        <v>126</v>
      </c>
      <c r="M8" s="48" t="s">
        <v>127</v>
      </c>
      <c r="N8" s="164"/>
      <c r="O8" s="48" t="s">
        <v>124</v>
      </c>
      <c r="P8" s="48" t="s">
        <v>125</v>
      </c>
      <c r="Q8" s="48" t="s">
        <v>126</v>
      </c>
      <c r="R8" s="48" t="s">
        <v>127</v>
      </c>
      <c r="S8" s="164"/>
      <c r="T8" s="48" t="s">
        <v>124</v>
      </c>
      <c r="U8" s="48" t="s">
        <v>125</v>
      </c>
      <c r="V8" s="48" t="s">
        <v>126</v>
      </c>
      <c r="W8" s="48" t="s">
        <v>127</v>
      </c>
      <c r="X8" s="160"/>
    </row>
    <row r="9" spans="1:24" x14ac:dyDescent="0.25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  <c r="R9" s="51">
        <v>18</v>
      </c>
      <c r="S9" s="51">
        <v>19</v>
      </c>
      <c r="T9" s="51">
        <v>20</v>
      </c>
      <c r="U9" s="51">
        <v>21</v>
      </c>
      <c r="V9" s="51">
        <v>22</v>
      </c>
      <c r="W9" s="51">
        <v>23</v>
      </c>
      <c r="X9" s="51">
        <v>24</v>
      </c>
    </row>
    <row r="10" spans="1:24" ht="75" x14ac:dyDescent="0.25">
      <c r="A10" s="49" t="s">
        <v>1</v>
      </c>
      <c r="B10" s="42" t="s">
        <v>33</v>
      </c>
      <c r="C10" s="50" t="s">
        <v>83</v>
      </c>
      <c r="D10" s="53">
        <v>2402653.2000000002</v>
      </c>
      <c r="E10" s="53">
        <v>875371.2</v>
      </c>
      <c r="F10" s="53">
        <v>1377695.7</v>
      </c>
      <c r="G10" s="53">
        <v>149586.29999999999</v>
      </c>
      <c r="H10" s="53">
        <v>0</v>
      </c>
      <c r="I10" s="53">
        <v>1049173.5</v>
      </c>
      <c r="J10" s="53">
        <v>875371.2</v>
      </c>
      <c r="K10" s="53">
        <v>152151.1</v>
      </c>
      <c r="L10" s="53">
        <v>21651.200000000001</v>
      </c>
      <c r="M10" s="53">
        <v>0</v>
      </c>
      <c r="N10" s="53"/>
      <c r="O10" s="53"/>
      <c r="P10" s="53"/>
      <c r="Q10" s="53"/>
      <c r="R10" s="53"/>
      <c r="S10" s="53"/>
      <c r="T10" s="53"/>
      <c r="U10" s="47"/>
      <c r="V10" s="47"/>
      <c r="W10" s="47"/>
      <c r="X10" s="47"/>
    </row>
    <row r="11" spans="1:24" ht="168" customHeight="1" x14ac:dyDescent="0.25">
      <c r="A11" s="31" t="s">
        <v>2</v>
      </c>
      <c r="B11" s="25" t="s">
        <v>54</v>
      </c>
      <c r="C11" s="41" t="s">
        <v>63</v>
      </c>
      <c r="D11" s="52">
        <v>409056.4</v>
      </c>
      <c r="E11" s="52">
        <v>4758.1000000000004</v>
      </c>
      <c r="F11" s="52">
        <v>399330.1</v>
      </c>
      <c r="G11" s="52">
        <v>4968.2</v>
      </c>
      <c r="H11" s="52">
        <v>0</v>
      </c>
      <c r="I11" s="52">
        <v>49637.599999999999</v>
      </c>
      <c r="J11" s="52">
        <v>4758.1000000000004</v>
      </c>
      <c r="K11" s="52">
        <v>41349.4</v>
      </c>
      <c r="L11" s="52">
        <v>3530.1</v>
      </c>
      <c r="M11" s="52">
        <v>0</v>
      </c>
      <c r="N11" s="52"/>
      <c r="O11" s="52"/>
      <c r="P11" s="52"/>
      <c r="Q11" s="52"/>
      <c r="R11" s="52"/>
      <c r="S11" s="52"/>
      <c r="T11" s="52"/>
      <c r="U11" s="47"/>
      <c r="V11" s="47"/>
      <c r="W11" s="47"/>
      <c r="X11" s="47"/>
    </row>
    <row r="12" spans="1:24" ht="105" x14ac:dyDescent="0.25">
      <c r="A12" s="31" t="s">
        <v>6</v>
      </c>
      <c r="B12" s="25" t="s">
        <v>55</v>
      </c>
      <c r="C12" s="44" t="s">
        <v>70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47"/>
      <c r="V12" s="47"/>
      <c r="W12" s="47"/>
      <c r="X12" s="47"/>
    </row>
    <row r="13" spans="1:24" x14ac:dyDescent="0.25">
      <c r="A13" s="102" t="s">
        <v>39</v>
      </c>
      <c r="B13" s="100" t="s">
        <v>56</v>
      </c>
      <c r="C13" s="151" t="s">
        <v>64</v>
      </c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8"/>
      <c r="V13" s="148"/>
      <c r="W13" s="148"/>
      <c r="X13" s="148"/>
    </row>
    <row r="14" spans="1:24" x14ac:dyDescent="0.25">
      <c r="A14" s="105"/>
      <c r="B14" s="104"/>
      <c r="C14" s="157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8"/>
      <c r="V14" s="148"/>
      <c r="W14" s="148"/>
      <c r="X14" s="148"/>
    </row>
    <row r="15" spans="1:24" x14ac:dyDescent="0.25">
      <c r="A15" s="105"/>
      <c r="B15" s="101"/>
      <c r="C15" s="157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8"/>
      <c r="V15" s="148"/>
      <c r="W15" s="148"/>
      <c r="X15" s="148"/>
    </row>
    <row r="16" spans="1:24" ht="105" x14ac:dyDescent="0.25">
      <c r="A16" s="31" t="s">
        <v>40</v>
      </c>
      <c r="B16" s="25" t="s">
        <v>56</v>
      </c>
      <c r="C16" s="43" t="s">
        <v>65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47"/>
      <c r="V16" s="47"/>
      <c r="W16" s="47"/>
      <c r="X16" s="47"/>
    </row>
    <row r="17" spans="1:24" ht="120" x14ac:dyDescent="0.25">
      <c r="A17" s="31" t="s">
        <v>41</v>
      </c>
      <c r="B17" s="25" t="s">
        <v>56</v>
      </c>
      <c r="C17" s="43" t="s">
        <v>73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47"/>
      <c r="V17" s="47"/>
      <c r="W17" s="47"/>
      <c r="X17" s="47"/>
    </row>
    <row r="18" spans="1:24" ht="120" x14ac:dyDescent="0.25">
      <c r="A18" s="31" t="s">
        <v>42</v>
      </c>
      <c r="B18" s="25" t="s">
        <v>56</v>
      </c>
      <c r="C18" s="43" t="s">
        <v>74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47"/>
      <c r="V18" s="47"/>
      <c r="W18" s="47"/>
      <c r="X18" s="47"/>
    </row>
    <row r="19" spans="1:24" x14ac:dyDescent="0.25">
      <c r="A19" s="102" t="s">
        <v>43</v>
      </c>
      <c r="B19" s="100" t="s">
        <v>56</v>
      </c>
      <c r="C19" s="151" t="s">
        <v>66</v>
      </c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8"/>
      <c r="V19" s="148"/>
      <c r="W19" s="148"/>
      <c r="X19" s="146"/>
    </row>
    <row r="20" spans="1:24" ht="50.25" customHeight="1" x14ac:dyDescent="0.25">
      <c r="A20" s="103"/>
      <c r="B20" s="101"/>
      <c r="C20" s="152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8"/>
      <c r="V20" s="148"/>
      <c r="W20" s="148"/>
      <c r="X20" s="147"/>
    </row>
    <row r="21" spans="1:24" ht="120" customHeight="1" x14ac:dyDescent="0.25">
      <c r="A21" s="31" t="s">
        <v>44</v>
      </c>
      <c r="B21" s="25" t="s">
        <v>56</v>
      </c>
      <c r="C21" s="44" t="s">
        <v>67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7"/>
      <c r="V21" s="47"/>
      <c r="W21" s="47"/>
      <c r="X21" s="47"/>
    </row>
    <row r="22" spans="1:24" ht="135" x14ac:dyDescent="0.25">
      <c r="A22" s="31" t="s">
        <v>45</v>
      </c>
      <c r="B22" s="25" t="s">
        <v>56</v>
      </c>
      <c r="C22" s="43" t="s">
        <v>71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7"/>
      <c r="V22" s="47"/>
      <c r="W22" s="47"/>
      <c r="X22" s="47"/>
    </row>
    <row r="23" spans="1:24" ht="120" x14ac:dyDescent="0.25">
      <c r="A23" s="31" t="s">
        <v>78</v>
      </c>
      <c r="B23" s="25" t="s">
        <v>56</v>
      </c>
      <c r="C23" s="43" t="s">
        <v>91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7"/>
      <c r="V23" s="47"/>
      <c r="W23" s="47"/>
      <c r="X23" s="47"/>
    </row>
    <row r="24" spans="1:24" ht="165" x14ac:dyDescent="0.25">
      <c r="A24" s="31" t="s">
        <v>79</v>
      </c>
      <c r="B24" s="25" t="s">
        <v>56</v>
      </c>
      <c r="C24" s="43" t="s">
        <v>92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7"/>
      <c r="V24" s="47"/>
      <c r="W24" s="47"/>
      <c r="X24" s="47"/>
    </row>
    <row r="25" spans="1:24" ht="210" x14ac:dyDescent="0.25">
      <c r="A25" s="29" t="s">
        <v>3</v>
      </c>
      <c r="B25" s="28" t="s">
        <v>57</v>
      </c>
      <c r="C25" s="45" t="s">
        <v>89</v>
      </c>
      <c r="D25" s="52">
        <v>1952464</v>
      </c>
      <c r="E25" s="52">
        <v>870613.1</v>
      </c>
      <c r="F25" s="52">
        <v>978365.6</v>
      </c>
      <c r="G25" s="52">
        <v>103485.3</v>
      </c>
      <c r="H25" s="52">
        <v>0</v>
      </c>
      <c r="I25" s="52">
        <v>993589.5</v>
      </c>
      <c r="J25" s="52">
        <v>870613.1</v>
      </c>
      <c r="K25" s="52">
        <v>110801.7</v>
      </c>
      <c r="L25" s="52">
        <v>12174.7</v>
      </c>
      <c r="M25" s="52">
        <v>0</v>
      </c>
      <c r="N25" s="52"/>
      <c r="O25" s="52"/>
      <c r="P25" s="52"/>
      <c r="Q25" s="52"/>
      <c r="R25" s="52"/>
      <c r="S25" s="52"/>
      <c r="T25" s="52"/>
      <c r="U25" s="47"/>
      <c r="V25" s="47"/>
      <c r="W25" s="47"/>
      <c r="X25" s="47"/>
    </row>
    <row r="26" spans="1:24" ht="60" x14ac:dyDescent="0.25">
      <c r="A26" s="30" t="s">
        <v>7</v>
      </c>
      <c r="B26" s="28" t="s">
        <v>55</v>
      </c>
      <c r="C26" s="45" t="s">
        <v>72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7"/>
      <c r="V26" s="47"/>
      <c r="W26" s="47"/>
      <c r="X26" s="47"/>
    </row>
    <row r="27" spans="1:24" x14ac:dyDescent="0.25">
      <c r="A27" s="153" t="s">
        <v>51</v>
      </c>
      <c r="B27" s="121" t="s">
        <v>56</v>
      </c>
      <c r="C27" s="155" t="s">
        <v>68</v>
      </c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6"/>
      <c r="V27" s="146"/>
      <c r="W27" s="146"/>
      <c r="X27" s="146"/>
    </row>
    <row r="28" spans="1:24" ht="153" customHeight="1" x14ac:dyDescent="0.25">
      <c r="A28" s="154"/>
      <c r="B28" s="123"/>
      <c r="C28" s="156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7"/>
      <c r="V28" s="147"/>
      <c r="W28" s="147"/>
      <c r="X28" s="147"/>
    </row>
    <row r="29" spans="1:24" x14ac:dyDescent="0.25">
      <c r="A29" s="102" t="s">
        <v>52</v>
      </c>
      <c r="B29" s="100" t="s">
        <v>56</v>
      </c>
      <c r="C29" s="151" t="s">
        <v>80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8"/>
      <c r="V29" s="148"/>
      <c r="W29" s="146"/>
      <c r="X29" s="146"/>
    </row>
    <row r="30" spans="1:24" ht="35.25" customHeight="1" x14ac:dyDescent="0.25">
      <c r="A30" s="103"/>
      <c r="B30" s="101"/>
      <c r="C30" s="152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8"/>
      <c r="V30" s="148"/>
      <c r="W30" s="147"/>
      <c r="X30" s="147"/>
    </row>
    <row r="31" spans="1:24" ht="50.25" customHeight="1" x14ac:dyDescent="0.25">
      <c r="A31" s="32" t="s">
        <v>50</v>
      </c>
      <c r="B31" s="25" t="s">
        <v>58</v>
      </c>
      <c r="C31" s="46" t="s">
        <v>90</v>
      </c>
      <c r="D31" s="52">
        <v>41132.800000000003</v>
      </c>
      <c r="E31" s="52">
        <v>0</v>
      </c>
      <c r="F31" s="52">
        <v>0</v>
      </c>
      <c r="G31" s="52">
        <v>41132.800000000003</v>
      </c>
      <c r="H31" s="52">
        <v>0</v>
      </c>
      <c r="I31" s="52">
        <v>5946.4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47"/>
      <c r="V31" s="47"/>
      <c r="W31" s="47"/>
      <c r="X31" s="47"/>
    </row>
    <row r="32" spans="1:24" ht="45" x14ac:dyDescent="0.25">
      <c r="A32" s="29" t="s">
        <v>107</v>
      </c>
      <c r="B32" s="28" t="s">
        <v>109</v>
      </c>
      <c r="C32" s="45" t="s">
        <v>108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47"/>
      <c r="V32" s="47"/>
      <c r="W32" s="47"/>
      <c r="X32" s="47"/>
    </row>
  </sheetData>
  <mergeCells count="113">
    <mergeCell ref="D5:W5"/>
    <mergeCell ref="X5:X8"/>
    <mergeCell ref="D6:H6"/>
    <mergeCell ref="I6:M6"/>
    <mergeCell ref="N6:R6"/>
    <mergeCell ref="S6:W6"/>
    <mergeCell ref="D7:D8"/>
    <mergeCell ref="E7:H7"/>
    <mergeCell ref="I7:I8"/>
    <mergeCell ref="J7:M7"/>
    <mergeCell ref="N7:N8"/>
    <mergeCell ref="O7:R7"/>
    <mergeCell ref="S7:S8"/>
    <mergeCell ref="T7:W7"/>
    <mergeCell ref="D13:D15"/>
    <mergeCell ref="E13:E15"/>
    <mergeCell ref="F13:F15"/>
    <mergeCell ref="A29:A30"/>
    <mergeCell ref="B29:B30"/>
    <mergeCell ref="C29:C30"/>
    <mergeCell ref="D29:D30"/>
    <mergeCell ref="E29:E30"/>
    <mergeCell ref="F29:F30"/>
    <mergeCell ref="C5:C8"/>
    <mergeCell ref="B5:B8"/>
    <mergeCell ref="A5:A8"/>
    <mergeCell ref="A19:A20"/>
    <mergeCell ref="B19:B20"/>
    <mergeCell ref="C19:C20"/>
    <mergeCell ref="A27:A28"/>
    <mergeCell ref="B27:B28"/>
    <mergeCell ref="C27:C28"/>
    <mergeCell ref="A13:A15"/>
    <mergeCell ref="B13:B15"/>
    <mergeCell ref="C13:C15"/>
    <mergeCell ref="V13:V15"/>
    <mergeCell ref="W13:W15"/>
    <mergeCell ref="X13:X15"/>
    <mergeCell ref="T13:T15"/>
    <mergeCell ref="S13:S15"/>
    <mergeCell ref="R13:R15"/>
    <mergeCell ref="G13:G15"/>
    <mergeCell ref="H13:H15"/>
    <mergeCell ref="I13:I15"/>
    <mergeCell ref="J13:J15"/>
    <mergeCell ref="K13:K15"/>
    <mergeCell ref="U13:U15"/>
    <mergeCell ref="Q13:Q15"/>
    <mergeCell ref="P13:P15"/>
    <mergeCell ref="O13:O15"/>
    <mergeCell ref="N13:N15"/>
    <mergeCell ref="H29:H30"/>
    <mergeCell ref="G29:G30"/>
    <mergeCell ref="M13:M15"/>
    <mergeCell ref="L13:L15"/>
    <mergeCell ref="D19:D20"/>
    <mergeCell ref="E19:E20"/>
    <mergeCell ref="F19:F20"/>
    <mergeCell ref="G19:G20"/>
    <mergeCell ref="H19:H20"/>
    <mergeCell ref="I19:I20"/>
    <mergeCell ref="J19:J20"/>
    <mergeCell ref="I29:I30"/>
    <mergeCell ref="J29:J30"/>
    <mergeCell ref="K29:K30"/>
    <mergeCell ref="L29:L30"/>
    <mergeCell ref="M29:M30"/>
    <mergeCell ref="D27:D28"/>
    <mergeCell ref="E27:E28"/>
    <mergeCell ref="F27:F28"/>
    <mergeCell ref="G27:G28"/>
    <mergeCell ref="H27:H28"/>
    <mergeCell ref="I27:I28"/>
    <mergeCell ref="J27:J28"/>
    <mergeCell ref="L27:L28"/>
    <mergeCell ref="L19:L20"/>
    <mergeCell ref="K19:K20"/>
    <mergeCell ref="W19:W20"/>
    <mergeCell ref="V19:V20"/>
    <mergeCell ref="R29:R30"/>
    <mergeCell ref="S29:S30"/>
    <mergeCell ref="U29:U30"/>
    <mergeCell ref="V29:V30"/>
    <mergeCell ref="P19:P20"/>
    <mergeCell ref="O19:O20"/>
    <mergeCell ref="Q27:Q28"/>
    <mergeCell ref="P27:P28"/>
    <mergeCell ref="O27:O28"/>
    <mergeCell ref="T29:T30"/>
    <mergeCell ref="U19:U20"/>
    <mergeCell ref="T19:T20"/>
    <mergeCell ref="S19:S20"/>
    <mergeCell ref="R19:R20"/>
    <mergeCell ref="Q19:Q20"/>
    <mergeCell ref="K27:K28"/>
    <mergeCell ref="N27:N28"/>
    <mergeCell ref="M27:M28"/>
    <mergeCell ref="N19:N20"/>
    <mergeCell ref="M19:M20"/>
    <mergeCell ref="N29:N30"/>
    <mergeCell ref="O29:O30"/>
    <mergeCell ref="P29:P30"/>
    <mergeCell ref="Q29:Q30"/>
    <mergeCell ref="X19:X20"/>
    <mergeCell ref="X27:X28"/>
    <mergeCell ref="X29:X30"/>
    <mergeCell ref="W27:W28"/>
    <mergeCell ref="V27:V28"/>
    <mergeCell ref="U27:U28"/>
    <mergeCell ref="T27:T28"/>
    <mergeCell ref="S27:S28"/>
    <mergeCell ref="R27:R28"/>
    <mergeCell ref="W29:W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3</vt:lpstr>
      <vt:lpstr>прил 4</vt:lpstr>
      <vt:lpstr>прил 5</vt:lpstr>
      <vt:lpstr>Лист1</vt:lpstr>
      <vt:lpstr>'прил 3'!Заголовки_для_печати</vt:lpstr>
      <vt:lpstr>'прил 3'!Область_печати</vt:lpstr>
      <vt:lpstr>'прил 4'!Область_печати</vt:lpstr>
      <vt:lpstr>'прил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2015-01-19T14:57:24Z</dcterms:modified>
</cp:coreProperties>
</file>