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2"/>
  </bookViews>
  <sheets>
    <sheet name="прил 3" sheetId="2" r:id="rId1"/>
    <sheet name="прил 4" sheetId="4" r:id="rId2"/>
    <sheet name="прил 5" sheetId="6" r:id="rId3"/>
  </sheets>
  <definedNames>
    <definedName name="_xlnm.Print_Titles" localSheetId="0">'прил 3'!$9:$9</definedName>
    <definedName name="_xlnm.Print_Area" localSheetId="0">'прил 3'!$A$1:$P$36</definedName>
    <definedName name="_xlnm.Print_Area" localSheetId="1">'прил 4'!$A$3:$M$37</definedName>
    <definedName name="_xlnm.Print_Area" localSheetId="2">'прил 5'!$A$1:$O$25</definedName>
  </definedNames>
  <calcPr calcId="145621"/>
</workbook>
</file>

<file path=xl/calcChain.xml><?xml version="1.0" encoding="utf-8"?>
<calcChain xmlns="http://schemas.openxmlformats.org/spreadsheetml/2006/main">
  <c r="R19" i="2" l="1"/>
  <c r="R17" i="2"/>
  <c r="I12" i="2" l="1"/>
  <c r="J14" i="2"/>
  <c r="I14" i="2"/>
  <c r="O11" i="2" l="1"/>
  <c r="N11" i="2"/>
  <c r="M11" i="2"/>
  <c r="L11" i="2"/>
  <c r="K11" i="2"/>
  <c r="J11" i="2"/>
  <c r="I11" i="2"/>
  <c r="C14" i="6"/>
  <c r="C13" i="6"/>
  <c r="K14" i="6" l="1"/>
  <c r="G14" i="6"/>
  <c r="K13" i="6"/>
  <c r="G13" i="6"/>
  <c r="O13" i="2" l="1"/>
  <c r="N13" i="2"/>
  <c r="M13" i="2"/>
  <c r="L13" i="2"/>
  <c r="K13" i="2"/>
  <c r="J13" i="2"/>
  <c r="O12" i="2"/>
  <c r="N12" i="2"/>
  <c r="M12" i="2"/>
  <c r="L12" i="2"/>
  <c r="L10" i="2" s="1"/>
  <c r="K12" i="2"/>
  <c r="K10" i="2" s="1"/>
  <c r="J12" i="2"/>
  <c r="J10" i="2" s="1"/>
  <c r="I13" i="2"/>
  <c r="I10" i="2" s="1"/>
  <c r="O26" i="2"/>
  <c r="O25" i="2"/>
  <c r="N25" i="2"/>
  <c r="N26" i="2"/>
  <c r="M26" i="2"/>
  <c r="M25" i="2"/>
  <c r="L26" i="2"/>
  <c r="L25" i="2"/>
  <c r="K26" i="2"/>
  <c r="K25" i="2"/>
  <c r="J26" i="2"/>
  <c r="J25" i="2" s="1"/>
  <c r="I26" i="2"/>
  <c r="I25" i="2"/>
  <c r="O14" i="2"/>
  <c r="N14" i="2"/>
  <c r="M14" i="2"/>
  <c r="L14" i="2"/>
  <c r="L15" i="2" s="1"/>
  <c r="K14" i="2"/>
  <c r="J15" i="2"/>
  <c r="I15" i="2"/>
  <c r="R20" i="2"/>
  <c r="R21" i="2"/>
  <c r="R22" i="2"/>
  <c r="R23" i="2"/>
  <c r="R24" i="2"/>
  <c r="R18" i="2"/>
  <c r="K15" i="2" l="1"/>
  <c r="R14" i="2"/>
  <c r="R25" i="2"/>
  <c r="M10" i="2"/>
  <c r="R10" i="2" s="1"/>
  <c r="M15" i="2"/>
  <c r="O10" i="2"/>
  <c r="O15" i="2"/>
  <c r="N10" i="2"/>
  <c r="N15" i="2"/>
  <c r="H19" i="4"/>
  <c r="G19" i="4"/>
  <c r="F19" i="4"/>
  <c r="G16" i="4" l="1"/>
  <c r="F16" i="4"/>
  <c r="G15" i="4"/>
  <c r="H15" i="4"/>
  <c r="I15" i="4"/>
  <c r="J15" i="4"/>
  <c r="K15" i="4"/>
  <c r="L15" i="4"/>
  <c r="F15" i="4"/>
  <c r="O25" i="4" l="1"/>
  <c r="O26" i="4"/>
  <c r="O27" i="4"/>
  <c r="O28" i="4"/>
  <c r="O20" i="4"/>
  <c r="O21" i="4"/>
  <c r="O22" i="4"/>
  <c r="O23" i="4"/>
  <c r="O30" i="4"/>
  <c r="O31" i="4"/>
  <c r="O32" i="4"/>
  <c r="O33" i="4"/>
  <c r="R27" i="2"/>
  <c r="R28" i="2"/>
  <c r="R15" i="2"/>
  <c r="R16" i="2"/>
  <c r="H16" i="4" l="1"/>
  <c r="I16" i="4"/>
  <c r="J16" i="4"/>
  <c r="K16" i="4"/>
  <c r="L16" i="4"/>
  <c r="F17" i="4"/>
  <c r="G17" i="4"/>
  <c r="G14" i="4" s="1"/>
  <c r="H17" i="4"/>
  <c r="I17" i="4"/>
  <c r="J17" i="4"/>
  <c r="K17" i="4"/>
  <c r="L17" i="4"/>
  <c r="L29" i="4"/>
  <c r="K29" i="4"/>
  <c r="J29" i="4"/>
  <c r="I29" i="4"/>
  <c r="H29" i="4"/>
  <c r="G29" i="4"/>
  <c r="F29" i="4"/>
  <c r="L19" i="4"/>
  <c r="K19" i="4"/>
  <c r="J19" i="4"/>
  <c r="I19" i="4"/>
  <c r="L14" i="4" l="1"/>
  <c r="K14" i="4"/>
  <c r="F14" i="4"/>
  <c r="I14" i="4"/>
  <c r="J14" i="4"/>
  <c r="O15" i="4"/>
  <c r="O29" i="4"/>
  <c r="H14" i="4"/>
  <c r="O18" i="4"/>
  <c r="O17" i="4"/>
  <c r="O16" i="4"/>
  <c r="O19" i="4"/>
  <c r="R29" i="2"/>
  <c r="R26" i="2"/>
  <c r="R12" i="2"/>
  <c r="R13" i="2"/>
  <c r="H24" i="4"/>
  <c r="I24" i="4"/>
  <c r="J24" i="4"/>
  <c r="K24" i="4"/>
  <c r="L24" i="4"/>
  <c r="G24" i="4"/>
  <c r="F24" i="4"/>
  <c r="O24" i="4" l="1"/>
  <c r="O14" i="4"/>
  <c r="R11" i="2" l="1"/>
</calcChain>
</file>

<file path=xl/sharedStrings.xml><?xml version="1.0" encoding="utf-8"?>
<sst xmlns="http://schemas.openxmlformats.org/spreadsheetml/2006/main" count="231" uniqueCount="126">
  <si>
    <t>№ п/п</t>
  </si>
  <si>
    <t>1.</t>
  </si>
  <si>
    <t>2.</t>
  </si>
  <si>
    <t>3.</t>
  </si>
  <si>
    <t>1.1.</t>
  </si>
  <si>
    <t>1.2.</t>
  </si>
  <si>
    <t>2.1.</t>
  </si>
  <si>
    <t>3.1.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</si>
  <si>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</si>
  <si>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</si>
  <si>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</si>
  <si>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</si>
  <si>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</si>
  <si>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</si>
  <si>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</si>
  <si>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</si>
  <si>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</si>
  <si>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2014 год</t>
  </si>
  <si>
    <t>2016 год</t>
  </si>
  <si>
    <t>Х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</si>
  <si>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</si>
  <si>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</si>
  <si>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</si>
  <si>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</si>
  <si>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</si>
  <si>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</si>
  <si>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</si>
  <si>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за счет средств бюджета города</t>
  </si>
  <si>
    <t xml:space="preserve">за счет средств областного бюджета </t>
  </si>
  <si>
    <t>за счет средств Фонда реформирования жилищно-коммунального хозяйства</t>
  </si>
  <si>
    <t>в том числе:</t>
  </si>
  <si>
    <t>2015 год</t>
  </si>
  <si>
    <t>Наименование субсидии</t>
  </si>
  <si>
    <t>Муниципальная программа</t>
  </si>
  <si>
    <t>всего, в том числе:</t>
  </si>
  <si>
    <t>Расходы бюджета города  на реализацию программы</t>
  </si>
  <si>
    <t>1.а.</t>
  </si>
  <si>
    <t>1.б.</t>
  </si>
  <si>
    <t>1.в.</t>
  </si>
  <si>
    <t>1.г.</t>
  </si>
  <si>
    <t>2.1.1.</t>
  </si>
  <si>
    <t>2.1.2.</t>
  </si>
  <si>
    <t>2.1.3.</t>
  </si>
  <si>
    <t>2.1.4.</t>
  </si>
  <si>
    <t>2.1.5.</t>
  </si>
  <si>
    <t>2.1.6.</t>
  </si>
  <si>
    <t>2.1.7.</t>
  </si>
  <si>
    <t>1.2.а.</t>
  </si>
  <si>
    <t>1.2.б.</t>
  </si>
  <si>
    <t>1.2.в.</t>
  </si>
  <si>
    <t>1.2.г.</t>
  </si>
  <si>
    <t>4.</t>
  </si>
  <si>
    <t>3.1.1.</t>
  </si>
  <si>
    <t>3.1.2.</t>
  </si>
  <si>
    <t>№    п/п</t>
  </si>
  <si>
    <t>Подпрограмма №1</t>
  </si>
  <si>
    <t xml:space="preserve">Основное мероприятие </t>
  </si>
  <si>
    <t xml:space="preserve">Мероприятие </t>
  </si>
  <si>
    <t>Подпрограмма №2</t>
  </si>
  <si>
    <t>Подпрограмма №3</t>
  </si>
  <si>
    <t>№      п/п</t>
  </si>
  <si>
    <t xml:space="preserve">Расходы
бюджета города, федерального и областного бюджетов, и внебюджетных источников на реализацию  программы
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</si>
  <si>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</si>
  <si>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</si>
  <si>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r>
      <t xml:space="preserve">Обеспечение жильем молодых семей, </t>
    </r>
    <r>
      <rPr>
        <sz val="12"/>
        <color theme="1"/>
        <rFont val="Arial"/>
        <family val="2"/>
        <charset val="204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  </r>
  </si>
  <si>
    <t>Обеспечение жильем молодых семей.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</si>
  <si>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</si>
  <si>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ветеранов, инвалидов и семей, имеющих детей инвалидов</t>
  </si>
  <si>
    <t>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</si>
  <si>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</si>
  <si>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Управление в сфере капитального строительства города Новошахтинска</t>
  </si>
  <si>
    <t>Улучшение жилищных условий и исполнение государственных обязательств по обеспечению жилыми помещениями отдельных категорий граждан</t>
  </si>
  <si>
    <t>Разработка пректно-сметной документации (далее - ПСД) на строительство жилых домов, а так же на строительство, реконструкцию объектов коммунальной инфраструктуры</t>
  </si>
  <si>
    <t>Улучшение жилищных условий граждан, проживающих в ветхом и аварийном жилье</t>
  </si>
  <si>
    <t>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</si>
  <si>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</si>
  <si>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Отдел жилищной политики Администрации города</t>
  </si>
  <si>
    <t>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</si>
  <si>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Отдел жилищной политики Администрации города, всего</t>
  </si>
  <si>
    <t>2.1.7.1.</t>
  </si>
  <si>
    <t>2.1.7.2.</t>
  </si>
  <si>
    <t>Переселение граждан из аварийного жилищного фонда города</t>
  </si>
  <si>
    <t>Субсидия на обеспечение жильем молодых семей</t>
  </si>
  <si>
    <t>Субсидия на переселение граждан из аварийного жилищного фонда</t>
  </si>
  <si>
    <t>Развитие жилищного 
строительства и обеспечение доступным и 
комфортным жильем жителей</t>
  </si>
  <si>
    <t>МКУ г. Новошахтинска  «УКС» всего</t>
  </si>
  <si>
    <t>1.3.</t>
  </si>
  <si>
    <t>МКУ «УЖКХ», всего</t>
  </si>
  <si>
    <t xml:space="preserve">МКУ г. Новошахтинска  «УКС» </t>
  </si>
  <si>
    <t>Отдел жилищной политики Администрации города,МКУ «УЖКХ»</t>
  </si>
  <si>
    <t>Отдел жилищной политики Администрации города, МКУ «УЖКХ»</t>
  </si>
  <si>
    <t>МКУ «УЖКХ»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</si>
  <si>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</t>
  </si>
  <si>
    <t xml:space="preserve">Управление в сфере капитального строительства </t>
  </si>
  <si>
    <t xml:space="preserve">Разработка ПСД по объекту: «Строительство канализационного коллектора для жилых домов квартала ул. Энгельса в г. Новошахтинске Ростовской обл.» </t>
  </si>
  <si>
    <t xml:space="preserve">Разработка ПСД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1-й Тупик, Станционной и пер. Водному» </t>
  </si>
  <si>
    <t xml:space="preserve">Развитие жилищного строительства и обеспечение доступным и комфортным жильем жителей </t>
  </si>
  <si>
    <t>к муниципальной программе  города Новошахтинска «Развитие жилищного строительства и обеспечение доступным и комфортным жильем жителей»</t>
  </si>
  <si>
    <t>Отдел жилищной политики Администрации города; МКУ «УЖКХ»</t>
  </si>
  <si>
    <t xml:space="preserve"> МКУ г. Новошахтинска «УКС»</t>
  </si>
  <si>
    <t>Отдел жилищной политики Администрации города,  МКУ г. Новошахтинска «УКС»</t>
  </si>
  <si>
    <t>Субсидия на софинансирование расходных обязательств, возникающих при выполнении полномочий  органов местного самоуправления по вопросам местного значения</t>
  </si>
  <si>
    <t>1.3.б.</t>
  </si>
  <si>
    <t>1.1.а.</t>
  </si>
  <si>
    <t>1.1.б.</t>
  </si>
  <si>
    <t>1.1.в.</t>
  </si>
  <si>
    <t>1.1.г.</t>
  </si>
  <si>
    <t>1.3.а.</t>
  </si>
  <si>
    <t>1.3.в.</t>
  </si>
  <si>
    <t>1.3.г.</t>
  </si>
  <si>
    <t>«Приложение №4</t>
  </si>
  <si>
    <t>«Приложение №5</t>
  </si>
  <si>
    <t xml:space="preserve">        3. Приложение № 4 к муниципальной программе города Новошахтинска «Развитие жилищного строительства и обеспечение доступным и комфортным жильем жителей»  изложить в следующей редакции:</t>
  </si>
  <si>
    <t xml:space="preserve">        4. Приложение № 5 к муниципальной программе города Новошахтинска «Развитие жилищного строительства и обеспечение доступным и комфортным жильем жителей»  изложить в следующей редакции:</t>
  </si>
  <si>
    <t>4.1.</t>
  </si>
  <si>
    <t xml:space="preserve"> Управление в сфере капитального строительства </t>
  </si>
  <si>
    <t>Основное мероприятие</t>
  </si>
  <si>
    <t>0502</t>
  </si>
  <si>
    <t>0501</t>
  </si>
  <si>
    <t>0505</t>
  </si>
  <si>
    <t>«Приложение №3                                  
к муниципальной программе  города Новошахтинска «Развитие жилищного 
строительства и обеспечение доступным и 
комфортным жильем жителей»</t>
  </si>
  <si>
    <t xml:space="preserve">         2. Приложение № 3 к муниципальной программе города Новошахтинска «Развитие жилищного строительства и обеспечение доступным и комфортным жильем жителей»  изложить в следующей редакции:</t>
  </si>
  <si>
    <t>Управляющий делами Администрации города                                                                                                                     Ю.А. Лубенцов</t>
  </si>
  <si>
    <t>».</t>
  </si>
  <si>
    <t>Управляющий делами Администрации города                                                                                                     Ю.А. Лубенцов</t>
  </si>
  <si>
    <t>Управляющий делами Администрации города                                                                                                                 Ю.А. Лубенцов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</si>
</sst>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A"/>
      <name val="Arial"/>
      <family val="2"/>
      <charset val="204"/>
    </font>
    <font>
      <sz val="2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u/>
      <sz val="12"/>
      <name val="Arial"/>
      <family val="2"/>
      <charset val="204"/>
    </font>
    <font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43" fontId="1" fillId="2" borderId="0" xfId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165" fontId="8" fillId="3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topLeftCell="D1" zoomScale="50" zoomScaleNormal="84" zoomScaleSheetLayoutView="50" workbookViewId="0">
      <selection activeCell="B33" sqref="B33:O33"/>
    </sheetView>
  </sheetViews>
  <sheetFormatPr defaultRowHeight="15" x14ac:dyDescent="0.2"/>
  <cols>
    <col min="1" max="1" width="9.42578125" style="12" customWidth="1"/>
    <col min="2" max="2" width="23.140625" style="1" customWidth="1"/>
    <col min="3" max="3" width="53.7109375" style="1" customWidth="1"/>
    <col min="4" max="4" width="38.5703125" style="1" customWidth="1"/>
    <col min="5" max="5" width="8.5703125" style="1" customWidth="1"/>
    <col min="6" max="6" width="9.85546875" style="1" customWidth="1"/>
    <col min="7" max="8" width="11.5703125" style="1" customWidth="1"/>
    <col min="9" max="9" width="14.85546875" style="1" customWidth="1"/>
    <col min="10" max="10" width="13" style="1" customWidth="1"/>
    <col min="11" max="11" width="13.85546875" style="1" customWidth="1"/>
    <col min="12" max="12" width="12.7109375" style="1" customWidth="1"/>
    <col min="13" max="13" width="13.28515625" style="1" customWidth="1"/>
    <col min="14" max="15" width="12.7109375" style="1" customWidth="1"/>
    <col min="16" max="16" width="6.28515625" style="1" customWidth="1"/>
    <col min="17" max="17" width="9.140625" style="1"/>
    <col min="18" max="18" width="15.85546875" style="1" customWidth="1"/>
    <col min="19" max="16384" width="9.140625" style="1"/>
  </cols>
  <sheetData>
    <row r="1" spans="1:18" ht="58.5" customHeight="1" x14ac:dyDescent="0.2">
      <c r="A1" s="84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8" ht="39.75" customHeight="1" x14ac:dyDescent="0.35">
      <c r="A2" s="37"/>
      <c r="B2" s="63"/>
      <c r="C2" s="63"/>
      <c r="D2" s="63"/>
      <c r="E2" s="63"/>
      <c r="F2" s="63"/>
      <c r="G2" s="63"/>
      <c r="H2" s="63"/>
      <c r="I2" s="63"/>
      <c r="J2" s="63"/>
      <c r="K2" s="86"/>
      <c r="L2" s="86"/>
      <c r="M2" s="86"/>
      <c r="N2" s="86"/>
      <c r="O2" s="86"/>
    </row>
    <row r="3" spans="1:18" ht="138.75" customHeight="1" x14ac:dyDescent="0.35">
      <c r="A3" s="37"/>
      <c r="B3" s="63"/>
      <c r="C3" s="63"/>
      <c r="D3" s="63"/>
      <c r="E3" s="63"/>
      <c r="F3" s="63"/>
      <c r="G3" s="63"/>
      <c r="H3" s="63"/>
      <c r="I3" s="63"/>
      <c r="J3" s="86" t="s">
        <v>120</v>
      </c>
      <c r="K3" s="86"/>
      <c r="L3" s="86"/>
      <c r="M3" s="86"/>
      <c r="N3" s="86"/>
      <c r="O3" s="86"/>
    </row>
    <row r="4" spans="1:18" ht="25.5" x14ac:dyDescent="0.35">
      <c r="A4" s="37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8" ht="25.5" customHeight="1" x14ac:dyDescent="0.35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8" x14ac:dyDescent="0.2">
      <c r="A6" s="37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8" ht="54" customHeight="1" x14ac:dyDescent="0.2">
      <c r="A7" s="87" t="s">
        <v>54</v>
      </c>
      <c r="B7" s="92" t="s">
        <v>8</v>
      </c>
      <c r="C7" s="92" t="s">
        <v>9</v>
      </c>
      <c r="D7" s="92" t="s">
        <v>10</v>
      </c>
      <c r="E7" s="92" t="s">
        <v>16</v>
      </c>
      <c r="F7" s="92"/>
      <c r="G7" s="92"/>
      <c r="H7" s="92"/>
      <c r="I7" s="92" t="s">
        <v>11</v>
      </c>
      <c r="J7" s="92"/>
      <c r="K7" s="92"/>
      <c r="L7" s="92"/>
      <c r="M7" s="92"/>
      <c r="N7" s="92"/>
      <c r="O7" s="92"/>
    </row>
    <row r="8" spans="1:18" ht="48.75" customHeight="1" x14ac:dyDescent="0.2">
      <c r="A8" s="88"/>
      <c r="B8" s="92"/>
      <c r="C8" s="92"/>
      <c r="D8" s="92"/>
      <c r="E8" s="38" t="s">
        <v>12</v>
      </c>
      <c r="F8" s="38" t="s">
        <v>13</v>
      </c>
      <c r="G8" s="38" t="s">
        <v>14</v>
      </c>
      <c r="H8" s="38" t="s">
        <v>15</v>
      </c>
      <c r="I8" s="39">
        <v>2014</v>
      </c>
      <c r="J8" s="39">
        <v>2015</v>
      </c>
      <c r="K8" s="39">
        <v>2016</v>
      </c>
      <c r="L8" s="39">
        <v>2017</v>
      </c>
      <c r="M8" s="39">
        <v>2018</v>
      </c>
      <c r="N8" s="39">
        <v>2019</v>
      </c>
      <c r="O8" s="39">
        <v>2020</v>
      </c>
    </row>
    <row r="9" spans="1:18" x14ac:dyDescent="0.2">
      <c r="A9" s="31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</row>
    <row r="10" spans="1:18" ht="50.25" customHeight="1" x14ac:dyDescent="0.25">
      <c r="A10" s="41" t="s">
        <v>1</v>
      </c>
      <c r="B10" s="45" t="s">
        <v>33</v>
      </c>
      <c r="C10" s="45" t="s">
        <v>84</v>
      </c>
      <c r="D10" s="45" t="s">
        <v>34</v>
      </c>
      <c r="E10" s="46" t="s">
        <v>19</v>
      </c>
      <c r="F10" s="46" t="s">
        <v>19</v>
      </c>
      <c r="G10" s="46" t="s">
        <v>19</v>
      </c>
      <c r="H10" s="46" t="s">
        <v>19</v>
      </c>
      <c r="I10" s="42">
        <f>SUM(I11:I13)</f>
        <v>1028767.0000000001</v>
      </c>
      <c r="J10" s="42">
        <f>SUM(J11:J13)</f>
        <v>118877.6</v>
      </c>
      <c r="K10" s="42">
        <f>SUM(K11:K13)</f>
        <v>153104.09999999998</v>
      </c>
      <c r="L10" s="42">
        <f>SUM(L11:L13)</f>
        <v>270374.5</v>
      </c>
      <c r="M10" s="42">
        <f t="shared" ref="M10:O10" si="0">SUM(M14,M25,M29,)</f>
        <v>270374.5</v>
      </c>
      <c r="N10" s="42">
        <f t="shared" si="0"/>
        <v>270374.5</v>
      </c>
      <c r="O10" s="42">
        <f t="shared" si="0"/>
        <v>270374.5</v>
      </c>
      <c r="R10" s="69">
        <f>SUM(I10:O10)</f>
        <v>2382246.7000000002</v>
      </c>
    </row>
    <row r="11" spans="1:18" ht="51" customHeight="1" x14ac:dyDescent="0.2">
      <c r="A11" s="41" t="s">
        <v>4</v>
      </c>
      <c r="B11" s="45"/>
      <c r="C11" s="45"/>
      <c r="D11" s="48" t="s">
        <v>78</v>
      </c>
      <c r="E11" s="26">
        <v>902</v>
      </c>
      <c r="F11" s="26" t="s">
        <v>19</v>
      </c>
      <c r="G11" s="26" t="s">
        <v>19</v>
      </c>
      <c r="H11" s="26" t="s">
        <v>19</v>
      </c>
      <c r="I11" s="53">
        <f>SUM(I16:I21,I27,)</f>
        <v>896801.8</v>
      </c>
      <c r="J11" s="53">
        <f>SUM(J16:J21,J27,)</f>
        <v>58524.800000000003</v>
      </c>
      <c r="K11" s="53">
        <f>SUM(K16:K21)</f>
        <v>61663.199999999997</v>
      </c>
      <c r="L11" s="53">
        <f>SUM(L16:L21)</f>
        <v>59807.7</v>
      </c>
      <c r="M11" s="53">
        <f>SUM(M16:M21)</f>
        <v>59807.7</v>
      </c>
      <c r="N11" s="53">
        <f>SUM(N16:N21)</f>
        <v>59807.7</v>
      </c>
      <c r="O11" s="53">
        <f>SUM(O16:O21)</f>
        <v>59807.7</v>
      </c>
      <c r="R11" s="8">
        <f t="shared" ref="R11:R29" si="1">SUM(I11:O11)</f>
        <v>1256220.5999999999</v>
      </c>
    </row>
    <row r="12" spans="1:18" ht="48" customHeight="1" x14ac:dyDescent="0.2">
      <c r="A12" s="41" t="s">
        <v>5</v>
      </c>
      <c r="B12" s="45"/>
      <c r="C12" s="45"/>
      <c r="D12" s="48" t="s">
        <v>85</v>
      </c>
      <c r="E12" s="26">
        <v>902</v>
      </c>
      <c r="F12" s="26" t="s">
        <v>19</v>
      </c>
      <c r="G12" s="26" t="s">
        <v>19</v>
      </c>
      <c r="H12" s="26" t="s">
        <v>19</v>
      </c>
      <c r="I12" s="53">
        <f>SUM(I22:I24,I29)</f>
        <v>8988.7999999999993</v>
      </c>
      <c r="J12" s="53">
        <f>SUM(J29,J22,)</f>
        <v>5999.4</v>
      </c>
      <c r="K12" s="53">
        <f>SUM(K22,K29,)</f>
        <v>5837.4</v>
      </c>
      <c r="L12" s="53">
        <f>SUM(L22,L29,)</f>
        <v>5837.4</v>
      </c>
      <c r="M12" s="53">
        <f>SUM(M21,M29,)</f>
        <v>5837.4</v>
      </c>
      <c r="N12" s="53">
        <f>SUM(N21,N29,)</f>
        <v>5837.4</v>
      </c>
      <c r="O12" s="53">
        <f>SUM(O22,O29,)</f>
        <v>5837.4</v>
      </c>
      <c r="R12" s="8">
        <f t="shared" si="1"/>
        <v>44175.200000000004</v>
      </c>
    </row>
    <row r="13" spans="1:18" ht="45" customHeight="1" x14ac:dyDescent="0.2">
      <c r="A13" s="41" t="s">
        <v>86</v>
      </c>
      <c r="B13" s="45"/>
      <c r="C13" s="45"/>
      <c r="D13" s="54" t="s">
        <v>87</v>
      </c>
      <c r="E13" s="26">
        <v>902</v>
      </c>
      <c r="F13" s="26" t="s">
        <v>19</v>
      </c>
      <c r="G13" s="26" t="s">
        <v>19</v>
      </c>
      <c r="H13" s="26" t="s">
        <v>19</v>
      </c>
      <c r="I13" s="53">
        <f t="shared" ref="I13:O13" si="2">SUM(I28)</f>
        <v>122976.4</v>
      </c>
      <c r="J13" s="53">
        <f t="shared" si="2"/>
        <v>54353.4</v>
      </c>
      <c r="K13" s="53">
        <f t="shared" si="2"/>
        <v>85603.5</v>
      </c>
      <c r="L13" s="53">
        <f t="shared" si="2"/>
        <v>204729.4</v>
      </c>
      <c r="M13" s="53">
        <f t="shared" si="2"/>
        <v>204729.4</v>
      </c>
      <c r="N13" s="53">
        <f t="shared" si="2"/>
        <v>204729.4</v>
      </c>
      <c r="O13" s="53">
        <f t="shared" si="2"/>
        <v>204729.4</v>
      </c>
      <c r="R13" s="8">
        <f t="shared" si="1"/>
        <v>1081850.8999999999</v>
      </c>
    </row>
    <row r="14" spans="1:18" s="9" customFormat="1" ht="108" customHeight="1" x14ac:dyDescent="0.25">
      <c r="A14" s="41" t="s">
        <v>2</v>
      </c>
      <c r="B14" s="45" t="s">
        <v>55</v>
      </c>
      <c r="C14" s="29" t="s">
        <v>64</v>
      </c>
      <c r="D14" s="48" t="s">
        <v>76</v>
      </c>
      <c r="E14" s="26">
        <v>902</v>
      </c>
      <c r="F14" s="26" t="s">
        <v>19</v>
      </c>
      <c r="G14" s="26" t="s">
        <v>19</v>
      </c>
      <c r="H14" s="26" t="s">
        <v>19</v>
      </c>
      <c r="I14" s="44">
        <f>SUM(I16:I24)</f>
        <v>35744.800000000003</v>
      </c>
      <c r="J14" s="44">
        <f>SUM(J16:J24)</f>
        <v>58524.800000000003</v>
      </c>
      <c r="K14" s="44">
        <f t="shared" ref="K14:O14" si="3">SUM(K16:K22)</f>
        <v>61663.199999999997</v>
      </c>
      <c r="L14" s="44">
        <f t="shared" si="3"/>
        <v>59807.7</v>
      </c>
      <c r="M14" s="44">
        <f t="shared" si="3"/>
        <v>59807.7</v>
      </c>
      <c r="N14" s="44">
        <f t="shared" si="3"/>
        <v>59807.7</v>
      </c>
      <c r="O14" s="44">
        <f t="shared" si="3"/>
        <v>59807.7</v>
      </c>
      <c r="R14" s="68">
        <f>SUM(I14:O14)</f>
        <v>395163.60000000003</v>
      </c>
    </row>
    <row r="15" spans="1:18" s="9" customFormat="1" ht="62.25" customHeight="1" x14ac:dyDescent="0.2">
      <c r="A15" s="41" t="s">
        <v>6</v>
      </c>
      <c r="B15" s="45" t="s">
        <v>56</v>
      </c>
      <c r="C15" s="30" t="s">
        <v>71</v>
      </c>
      <c r="D15" s="48" t="s">
        <v>76</v>
      </c>
      <c r="E15" s="26">
        <v>902</v>
      </c>
      <c r="F15" s="26" t="s">
        <v>19</v>
      </c>
      <c r="G15" s="26" t="s">
        <v>19</v>
      </c>
      <c r="H15" s="26" t="s">
        <v>19</v>
      </c>
      <c r="I15" s="44">
        <f t="shared" ref="I15:O15" si="4">SUM(I14)</f>
        <v>35744.800000000003</v>
      </c>
      <c r="J15" s="44">
        <f t="shared" si="4"/>
        <v>58524.800000000003</v>
      </c>
      <c r="K15" s="44">
        <f t="shared" si="4"/>
        <v>61663.199999999997</v>
      </c>
      <c r="L15" s="44">
        <f t="shared" si="4"/>
        <v>59807.7</v>
      </c>
      <c r="M15" s="44">
        <f t="shared" si="4"/>
        <v>59807.7</v>
      </c>
      <c r="N15" s="44">
        <f t="shared" si="4"/>
        <v>59807.7</v>
      </c>
      <c r="O15" s="44">
        <f t="shared" si="4"/>
        <v>59807.7</v>
      </c>
      <c r="R15" s="10">
        <f t="shared" ref="R15:R24" si="5">SUM(I15:O15)</f>
        <v>395163.60000000003</v>
      </c>
    </row>
    <row r="16" spans="1:18" s="9" customFormat="1" ht="47.25" customHeight="1" x14ac:dyDescent="0.2">
      <c r="A16" s="41" t="s">
        <v>40</v>
      </c>
      <c r="B16" s="45" t="s">
        <v>57</v>
      </c>
      <c r="C16" s="45" t="s">
        <v>65</v>
      </c>
      <c r="D16" s="48" t="s">
        <v>76</v>
      </c>
      <c r="E16" s="26">
        <v>902</v>
      </c>
      <c r="F16" s="26">
        <v>1003</v>
      </c>
      <c r="G16" s="26">
        <v>5617314</v>
      </c>
      <c r="H16" s="26">
        <v>322</v>
      </c>
      <c r="I16" s="44">
        <v>5954.5</v>
      </c>
      <c r="J16" s="44">
        <v>6281.3</v>
      </c>
      <c r="K16" s="44">
        <v>4495.2</v>
      </c>
      <c r="L16" s="44">
        <v>4495.2</v>
      </c>
      <c r="M16" s="44">
        <v>4495.2</v>
      </c>
      <c r="N16" s="44">
        <v>4495.2</v>
      </c>
      <c r="O16" s="44">
        <v>4495.2</v>
      </c>
      <c r="R16" s="10">
        <f t="shared" si="5"/>
        <v>34711.800000000003</v>
      </c>
    </row>
    <row r="17" spans="1:18" s="9" customFormat="1" ht="78.75" customHeight="1" x14ac:dyDescent="0.2">
      <c r="A17" s="41" t="s">
        <v>41</v>
      </c>
      <c r="B17" s="45" t="s">
        <v>57</v>
      </c>
      <c r="C17" s="45" t="s">
        <v>66</v>
      </c>
      <c r="D17" s="48" t="s">
        <v>76</v>
      </c>
      <c r="E17" s="26">
        <v>902</v>
      </c>
      <c r="F17" s="26">
        <v>1004</v>
      </c>
      <c r="G17" s="26">
        <v>5617240</v>
      </c>
      <c r="H17" s="26">
        <v>412</v>
      </c>
      <c r="I17" s="44">
        <v>25075</v>
      </c>
      <c r="J17" s="44">
        <v>51625</v>
      </c>
      <c r="K17" s="44">
        <v>55312.5</v>
      </c>
      <c r="L17" s="44">
        <v>55312.5</v>
      </c>
      <c r="M17" s="44">
        <v>55312.5</v>
      </c>
      <c r="N17" s="44">
        <v>55312.5</v>
      </c>
      <c r="O17" s="44">
        <v>55312.5</v>
      </c>
      <c r="R17" s="10">
        <f>SUM(I17:O17)</f>
        <v>353262.5</v>
      </c>
    </row>
    <row r="18" spans="1:18" s="9" customFormat="1" ht="77.25" customHeight="1" x14ac:dyDescent="0.2">
      <c r="A18" s="41" t="s">
        <v>42</v>
      </c>
      <c r="B18" s="45" t="s">
        <v>57</v>
      </c>
      <c r="C18" s="45" t="s">
        <v>74</v>
      </c>
      <c r="D18" s="48" t="s">
        <v>76</v>
      </c>
      <c r="E18" s="26">
        <v>902</v>
      </c>
      <c r="F18" s="26" t="s">
        <v>19</v>
      </c>
      <c r="G18" s="26" t="s">
        <v>19</v>
      </c>
      <c r="H18" s="26" t="s">
        <v>19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R18" s="10">
        <f t="shared" si="5"/>
        <v>0</v>
      </c>
    </row>
    <row r="19" spans="1:18" s="9" customFormat="1" ht="78.75" customHeight="1" x14ac:dyDescent="0.2">
      <c r="A19" s="41" t="s">
        <v>43</v>
      </c>
      <c r="B19" s="45" t="s">
        <v>57</v>
      </c>
      <c r="C19" s="45" t="s">
        <v>75</v>
      </c>
      <c r="D19" s="48" t="s">
        <v>76</v>
      </c>
      <c r="E19" s="26">
        <v>902</v>
      </c>
      <c r="F19" s="26" t="s">
        <v>19</v>
      </c>
      <c r="G19" s="26" t="s">
        <v>19</v>
      </c>
      <c r="H19" s="26" t="s">
        <v>19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R19" s="10">
        <f>SUM(I19:O19)</f>
        <v>0</v>
      </c>
    </row>
    <row r="20" spans="1:18" s="9" customFormat="1" ht="47.25" customHeight="1" x14ac:dyDescent="0.2">
      <c r="A20" s="41" t="s">
        <v>44</v>
      </c>
      <c r="B20" s="45" t="s">
        <v>57</v>
      </c>
      <c r="C20" s="45" t="s">
        <v>67</v>
      </c>
      <c r="D20" s="48" t="s">
        <v>76</v>
      </c>
      <c r="E20" s="26">
        <v>902</v>
      </c>
      <c r="F20" s="26">
        <v>1003</v>
      </c>
      <c r="G20" s="26">
        <v>5615134</v>
      </c>
      <c r="H20" s="26">
        <v>322</v>
      </c>
      <c r="I20" s="44">
        <v>1237</v>
      </c>
      <c r="J20" s="44">
        <v>618.5</v>
      </c>
      <c r="K20" s="44">
        <v>1855.5</v>
      </c>
      <c r="L20" s="44">
        <v>0</v>
      </c>
      <c r="M20" s="44">
        <v>0</v>
      </c>
      <c r="N20" s="44">
        <v>0</v>
      </c>
      <c r="O20" s="44">
        <v>0</v>
      </c>
      <c r="R20" s="10">
        <f t="shared" si="5"/>
        <v>3711</v>
      </c>
    </row>
    <row r="21" spans="1:18" s="9" customFormat="1" ht="81" customHeight="1" x14ac:dyDescent="0.2">
      <c r="A21" s="41" t="s">
        <v>45</v>
      </c>
      <c r="B21" s="45" t="s">
        <v>57</v>
      </c>
      <c r="C21" s="30" t="s">
        <v>68</v>
      </c>
      <c r="D21" s="48" t="s">
        <v>76</v>
      </c>
      <c r="E21" s="26">
        <v>902</v>
      </c>
      <c r="F21" s="26" t="s">
        <v>19</v>
      </c>
      <c r="G21" s="26" t="s">
        <v>19</v>
      </c>
      <c r="H21" s="26" t="s">
        <v>19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R21" s="10">
        <f t="shared" si="5"/>
        <v>0</v>
      </c>
    </row>
    <row r="22" spans="1:18" s="9" customFormat="1" ht="76.5" customHeight="1" x14ac:dyDescent="0.2">
      <c r="A22" s="41" t="s">
        <v>46</v>
      </c>
      <c r="B22" s="45" t="s">
        <v>57</v>
      </c>
      <c r="C22" s="45" t="s">
        <v>72</v>
      </c>
      <c r="D22" s="48" t="s">
        <v>88</v>
      </c>
      <c r="E22" s="26">
        <v>902</v>
      </c>
      <c r="F22" s="26" t="s">
        <v>19</v>
      </c>
      <c r="G22" s="26" t="s">
        <v>19</v>
      </c>
      <c r="H22" s="26" t="s">
        <v>19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R22" s="10">
        <f t="shared" si="5"/>
        <v>0</v>
      </c>
    </row>
    <row r="23" spans="1:18" s="9" customFormat="1" ht="77.25" customHeight="1" x14ac:dyDescent="0.2">
      <c r="A23" s="41" t="s">
        <v>79</v>
      </c>
      <c r="B23" s="45" t="s">
        <v>57</v>
      </c>
      <c r="C23" s="45" t="s">
        <v>94</v>
      </c>
      <c r="D23" s="48" t="s">
        <v>88</v>
      </c>
      <c r="E23" s="26">
        <v>902</v>
      </c>
      <c r="F23" s="26" t="s">
        <v>19</v>
      </c>
      <c r="G23" s="26" t="s">
        <v>19</v>
      </c>
      <c r="H23" s="26" t="s">
        <v>19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R23" s="10">
        <f t="shared" si="5"/>
        <v>0</v>
      </c>
    </row>
    <row r="24" spans="1:18" s="9" customFormat="1" ht="94.5" customHeight="1" x14ac:dyDescent="0.2">
      <c r="A24" s="41" t="s">
        <v>80</v>
      </c>
      <c r="B24" s="45" t="s">
        <v>57</v>
      </c>
      <c r="C24" s="45" t="s">
        <v>95</v>
      </c>
      <c r="D24" s="48" t="s">
        <v>88</v>
      </c>
      <c r="E24" s="26">
        <v>902</v>
      </c>
      <c r="F24" s="75" t="s">
        <v>117</v>
      </c>
      <c r="G24" s="55">
        <v>5614137</v>
      </c>
      <c r="H24" s="55">
        <v>414</v>
      </c>
      <c r="I24" s="44">
        <v>3478.3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R24" s="10">
        <f t="shared" si="5"/>
        <v>3478.3</v>
      </c>
    </row>
    <row r="25" spans="1:18" ht="123" customHeight="1" x14ac:dyDescent="0.25">
      <c r="A25" s="58" t="s">
        <v>3</v>
      </c>
      <c r="B25" s="57" t="s">
        <v>58</v>
      </c>
      <c r="C25" s="57" t="s">
        <v>92</v>
      </c>
      <c r="D25" s="54" t="s">
        <v>90</v>
      </c>
      <c r="E25" s="55">
        <v>902</v>
      </c>
      <c r="F25" s="55" t="s">
        <v>19</v>
      </c>
      <c r="G25" s="55" t="s">
        <v>19</v>
      </c>
      <c r="H25" s="55" t="s">
        <v>19</v>
      </c>
      <c r="I25" s="56">
        <f>SUM(I27:I28)</f>
        <v>987511.70000000007</v>
      </c>
      <c r="J25" s="53">
        <f>SUM(J26:J27)</f>
        <v>54353.4</v>
      </c>
      <c r="K25" s="53">
        <f>SUM(K27:K28)</f>
        <v>85603.5</v>
      </c>
      <c r="L25" s="53">
        <f>SUM(L27:L28)</f>
        <v>204729.4</v>
      </c>
      <c r="M25" s="53">
        <f>SUM(M27:M28)</f>
        <v>204729.4</v>
      </c>
      <c r="N25" s="53">
        <f>SUM(N27:N28)</f>
        <v>204729.4</v>
      </c>
      <c r="O25" s="53">
        <f>SUM(O27:O28)</f>
        <v>204729.4</v>
      </c>
      <c r="R25" s="67">
        <f>SUM(I25:O25)</f>
        <v>1946386.1999999997</v>
      </c>
    </row>
    <row r="26" spans="1:18" ht="50.25" customHeight="1" x14ac:dyDescent="0.2">
      <c r="A26" s="59" t="s">
        <v>7</v>
      </c>
      <c r="B26" s="57" t="s">
        <v>56</v>
      </c>
      <c r="C26" s="57" t="s">
        <v>73</v>
      </c>
      <c r="D26" s="54" t="s">
        <v>89</v>
      </c>
      <c r="E26" s="55">
        <v>902</v>
      </c>
      <c r="F26" s="55" t="s">
        <v>19</v>
      </c>
      <c r="G26" s="55" t="s">
        <v>19</v>
      </c>
      <c r="H26" s="55" t="s">
        <v>19</v>
      </c>
      <c r="I26" s="56">
        <f>SUM(I27:I28)</f>
        <v>987511.70000000007</v>
      </c>
      <c r="J26" s="53">
        <f>SUM(J27:J28)</f>
        <v>54353.4</v>
      </c>
      <c r="K26" s="53">
        <f>SUM(K27:K28)</f>
        <v>85603.5</v>
      </c>
      <c r="L26" s="53">
        <f>SUM(L27:L28)</f>
        <v>204729.4</v>
      </c>
      <c r="M26" s="53">
        <f>SUM(M27:M28)</f>
        <v>204729.4</v>
      </c>
      <c r="N26" s="53">
        <f>SUM(N27:N28)</f>
        <v>204729.4</v>
      </c>
      <c r="O26" s="53">
        <f>SUM(O27:O28)</f>
        <v>204729.4</v>
      </c>
      <c r="R26" s="8">
        <f t="shared" si="1"/>
        <v>1946386.1999999997</v>
      </c>
    </row>
    <row r="27" spans="1:18" ht="96.75" customHeight="1" x14ac:dyDescent="0.2">
      <c r="A27" s="58" t="s">
        <v>52</v>
      </c>
      <c r="B27" s="57" t="s">
        <v>57</v>
      </c>
      <c r="C27" s="57" t="s">
        <v>69</v>
      </c>
      <c r="D27" s="57" t="s">
        <v>76</v>
      </c>
      <c r="E27" s="55">
        <v>902</v>
      </c>
      <c r="F27" s="55">
        <v>1003</v>
      </c>
      <c r="G27" s="55">
        <v>5625156</v>
      </c>
      <c r="H27" s="55">
        <v>322</v>
      </c>
      <c r="I27" s="56">
        <v>864535.3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R27" s="8">
        <f t="shared" si="1"/>
        <v>864535.3</v>
      </c>
    </row>
    <row r="28" spans="1:18" ht="46.5" customHeight="1" x14ac:dyDescent="0.2">
      <c r="A28" s="60" t="s">
        <v>53</v>
      </c>
      <c r="B28" s="48" t="s">
        <v>57</v>
      </c>
      <c r="C28" s="48" t="s">
        <v>81</v>
      </c>
      <c r="D28" s="54" t="s">
        <v>91</v>
      </c>
      <c r="E28" s="26">
        <v>902</v>
      </c>
      <c r="F28" s="76" t="s">
        <v>118</v>
      </c>
      <c r="G28" s="26">
        <v>5627316</v>
      </c>
      <c r="H28" s="26">
        <v>414</v>
      </c>
      <c r="I28" s="53">
        <v>122976.4</v>
      </c>
      <c r="J28" s="53">
        <v>54353.4</v>
      </c>
      <c r="K28" s="53">
        <v>85603.5</v>
      </c>
      <c r="L28" s="53">
        <v>204729.4</v>
      </c>
      <c r="M28" s="53">
        <v>204729.4</v>
      </c>
      <c r="N28" s="53">
        <v>204729.4</v>
      </c>
      <c r="O28" s="53">
        <v>204729.4</v>
      </c>
      <c r="R28" s="8">
        <f t="shared" si="1"/>
        <v>1081850.8999999999</v>
      </c>
    </row>
    <row r="29" spans="1:18" s="6" customFormat="1" ht="63.75" customHeight="1" x14ac:dyDescent="0.25">
      <c r="A29" s="61" t="s">
        <v>51</v>
      </c>
      <c r="B29" s="48" t="s">
        <v>59</v>
      </c>
      <c r="C29" s="62" t="s">
        <v>93</v>
      </c>
      <c r="D29" s="48" t="s">
        <v>88</v>
      </c>
      <c r="E29" s="26">
        <v>902</v>
      </c>
      <c r="F29" s="76" t="s">
        <v>119</v>
      </c>
      <c r="G29" s="26">
        <v>5630059</v>
      </c>
      <c r="H29" s="26" t="s">
        <v>19</v>
      </c>
      <c r="I29" s="53">
        <v>5510.5</v>
      </c>
      <c r="J29" s="53">
        <v>5999.4</v>
      </c>
      <c r="K29" s="53">
        <v>5837.4</v>
      </c>
      <c r="L29" s="53">
        <v>5837.4</v>
      </c>
      <c r="M29" s="53">
        <v>5837.4</v>
      </c>
      <c r="N29" s="53">
        <v>5837.4</v>
      </c>
      <c r="O29" s="53">
        <v>5837.4</v>
      </c>
      <c r="P29" s="1"/>
      <c r="R29" s="66">
        <f t="shared" si="1"/>
        <v>40696.9</v>
      </c>
    </row>
    <row r="30" spans="1:18" s="21" customFormat="1" ht="63.75" customHeight="1" x14ac:dyDescent="0.35">
      <c r="A30" s="70" t="s">
        <v>114</v>
      </c>
      <c r="B30" s="71" t="s">
        <v>116</v>
      </c>
      <c r="C30" s="71" t="s">
        <v>115</v>
      </c>
      <c r="D30" s="48" t="s">
        <v>88</v>
      </c>
      <c r="E30" s="72">
        <v>902</v>
      </c>
      <c r="F30" s="77" t="s">
        <v>119</v>
      </c>
      <c r="G30" s="73">
        <v>5630059</v>
      </c>
      <c r="H30" s="26" t="s">
        <v>19</v>
      </c>
      <c r="I30" s="53">
        <v>5510.5</v>
      </c>
      <c r="J30" s="53">
        <v>5999.4</v>
      </c>
      <c r="K30" s="53">
        <v>5837.4</v>
      </c>
      <c r="L30" s="53">
        <v>5837.4</v>
      </c>
      <c r="M30" s="53">
        <v>5837.4</v>
      </c>
      <c r="N30" s="53">
        <v>5837.4</v>
      </c>
      <c r="O30" s="53">
        <v>5837.4</v>
      </c>
      <c r="P30" s="78" t="s">
        <v>123</v>
      </c>
      <c r="R30" s="20"/>
    </row>
    <row r="31" spans="1:18" x14ac:dyDescent="0.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8" x14ac:dyDescent="0.2">
      <c r="A32" s="16"/>
      <c r="B32" s="5"/>
      <c r="C32" s="5"/>
      <c r="D32" s="5"/>
      <c r="E32" s="2"/>
      <c r="F32" s="2"/>
      <c r="G32" s="2"/>
      <c r="H32" s="2"/>
      <c r="I32" s="11"/>
      <c r="J32" s="11"/>
      <c r="K32" s="11"/>
      <c r="L32" s="11"/>
      <c r="M32" s="11"/>
      <c r="N32" s="11"/>
      <c r="O32" s="11"/>
      <c r="R32" s="8"/>
    </row>
    <row r="33" spans="2:15" ht="46.5" customHeight="1" x14ac:dyDescent="0.35">
      <c r="B33" s="93" t="s">
        <v>122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2:15" ht="15.75" customHeight="1" x14ac:dyDescent="0.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 ht="15" customHeight="1" x14ac:dyDescent="0.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 ht="15" customHeight="1" x14ac:dyDescent="0.2">
      <c r="B36" s="7"/>
    </row>
    <row r="38" spans="2:15" ht="15" customHeight="1" x14ac:dyDescent="0.2">
      <c r="B38" s="7"/>
    </row>
    <row r="39" spans="2:15" ht="15" customHeight="1" x14ac:dyDescent="0.2">
      <c r="B39" s="7"/>
    </row>
    <row r="40" spans="2:15" ht="15" customHeight="1" x14ac:dyDescent="0.2">
      <c r="B40" s="7"/>
    </row>
    <row r="41" spans="2:15" ht="15" customHeight="1" x14ac:dyDescent="0.2">
      <c r="B41" s="7"/>
    </row>
    <row r="42" spans="2:15" ht="15" customHeight="1" x14ac:dyDescent="0.2">
      <c r="B42" s="7"/>
    </row>
  </sheetData>
  <mergeCells count="15">
    <mergeCell ref="A1:O1"/>
    <mergeCell ref="J3:O3"/>
    <mergeCell ref="A7:A8"/>
    <mergeCell ref="B34:O34"/>
    <mergeCell ref="B35:O35"/>
    <mergeCell ref="B31:O31"/>
    <mergeCell ref="K2:O2"/>
    <mergeCell ref="B6:O6"/>
    <mergeCell ref="I7:O7"/>
    <mergeCell ref="E7:H7"/>
    <mergeCell ref="D7:D8"/>
    <mergeCell ref="C7:C8"/>
    <mergeCell ref="B7:B8"/>
    <mergeCell ref="B33:O33"/>
    <mergeCell ref="A5:O5"/>
  </mergeCells>
  <pageMargins left="0.31496062992125984" right="0.31496062992125984" top="0.35433070866141736" bottom="0.35433070866141736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7"/>
  <sheetViews>
    <sheetView view="pageBreakPreview" topLeftCell="A20" zoomScale="50" zoomScaleNormal="77" zoomScaleSheetLayoutView="50" workbookViewId="0">
      <selection activeCell="B36" sqref="B35:O36"/>
    </sheetView>
  </sheetViews>
  <sheetFormatPr defaultRowHeight="15" x14ac:dyDescent="0.25"/>
  <cols>
    <col min="1" max="1" width="7.42578125" style="13" customWidth="1"/>
    <col min="2" max="2" width="23.85546875" style="13" customWidth="1"/>
    <col min="3" max="3" width="44.28515625" style="13" customWidth="1"/>
    <col min="4" max="4" width="26" style="13" customWidth="1"/>
    <col min="5" max="5" width="32.42578125" style="13" customWidth="1"/>
    <col min="6" max="6" width="14.85546875" style="13" customWidth="1"/>
    <col min="7" max="7" width="15" style="13" customWidth="1"/>
    <col min="8" max="8" width="15.28515625" style="13" customWidth="1"/>
    <col min="9" max="9" width="15.140625" style="13" customWidth="1"/>
    <col min="10" max="10" width="14.7109375" style="13" customWidth="1"/>
    <col min="11" max="12" width="14.85546875" style="13" customWidth="1"/>
    <col min="13" max="13" width="6.5703125" style="13" customWidth="1"/>
    <col min="14" max="14" width="9.140625" style="13"/>
    <col min="15" max="15" width="14.85546875" style="13" customWidth="1"/>
    <col min="16" max="16384" width="9.140625" style="13"/>
  </cols>
  <sheetData>
    <row r="3" spans="1:15" ht="63.75" customHeight="1" x14ac:dyDescent="0.25">
      <c r="A3" s="95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5" ht="25.5" customHeight="1" x14ac:dyDescent="0.25">
      <c r="A4" s="32"/>
      <c r="B4" s="52"/>
      <c r="C4" s="52"/>
      <c r="D4" s="52"/>
      <c r="E4" s="52"/>
      <c r="F4" s="52"/>
      <c r="G4" s="52"/>
      <c r="H4" s="98" t="s">
        <v>110</v>
      </c>
      <c r="I4" s="98"/>
      <c r="J4" s="98"/>
      <c r="K4" s="98"/>
      <c r="L4" s="98"/>
    </row>
    <row r="5" spans="1:15" ht="132.75" customHeight="1" x14ac:dyDescent="0.25">
      <c r="A5" s="32"/>
      <c r="B5" s="52"/>
      <c r="C5" s="52"/>
      <c r="D5" s="52"/>
      <c r="E5" s="52"/>
      <c r="F5" s="52"/>
      <c r="G5" s="52"/>
      <c r="H5" s="98" t="s">
        <v>97</v>
      </c>
      <c r="I5" s="98"/>
      <c r="J5" s="98"/>
      <c r="K5" s="98"/>
      <c r="L5" s="98"/>
    </row>
    <row r="6" spans="1:15" ht="6.75" customHeight="1" x14ac:dyDescent="0.25">
      <c r="A6" s="32"/>
      <c r="B6" s="52"/>
      <c r="C6" s="52"/>
      <c r="D6" s="52"/>
      <c r="E6" s="52"/>
      <c r="F6" s="52"/>
      <c r="G6" s="52"/>
      <c r="H6" s="52"/>
      <c r="I6" s="98"/>
      <c r="J6" s="98"/>
      <c r="K6" s="98"/>
      <c r="L6" s="98"/>
    </row>
    <row r="7" spans="1:15" ht="15" customHeight="1" x14ac:dyDescent="0.25">
      <c r="A7" s="105" t="s">
        <v>61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5" ht="15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5" ht="15" customHeight="1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5" ht="15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5" ht="90" customHeight="1" x14ac:dyDescent="0.25">
      <c r="A11" s="102" t="s">
        <v>60</v>
      </c>
      <c r="B11" s="103" t="s">
        <v>8</v>
      </c>
      <c r="C11" s="102" t="s">
        <v>62</v>
      </c>
      <c r="D11" s="103" t="s">
        <v>63</v>
      </c>
      <c r="E11" s="102" t="s">
        <v>26</v>
      </c>
      <c r="F11" s="102" t="s">
        <v>20</v>
      </c>
      <c r="G11" s="102"/>
      <c r="H11" s="102"/>
      <c r="I11" s="102"/>
      <c r="J11" s="102"/>
      <c r="K11" s="102"/>
      <c r="L11" s="102"/>
    </row>
    <row r="12" spans="1:15" x14ac:dyDescent="0.25">
      <c r="A12" s="102"/>
      <c r="B12" s="104"/>
      <c r="C12" s="102"/>
      <c r="D12" s="104"/>
      <c r="E12" s="102"/>
      <c r="F12" s="18">
        <v>2014</v>
      </c>
      <c r="G12" s="18">
        <v>2015</v>
      </c>
      <c r="H12" s="18">
        <v>2016</v>
      </c>
      <c r="I12" s="18">
        <v>2017</v>
      </c>
      <c r="J12" s="18">
        <v>2018</v>
      </c>
      <c r="K12" s="18">
        <v>2019</v>
      </c>
      <c r="L12" s="18">
        <v>2020</v>
      </c>
    </row>
    <row r="13" spans="1:15" x14ac:dyDescent="0.25">
      <c r="A13" s="18">
        <v>1</v>
      </c>
      <c r="B13" s="33">
        <v>2</v>
      </c>
      <c r="C13" s="34">
        <v>3</v>
      </c>
      <c r="D13" s="33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</row>
    <row r="14" spans="1:15" ht="30" customHeight="1" x14ac:dyDescent="0.25">
      <c r="A14" s="43" t="s">
        <v>1</v>
      </c>
      <c r="B14" s="99" t="s">
        <v>33</v>
      </c>
      <c r="C14" s="99" t="s">
        <v>96</v>
      </c>
      <c r="D14" s="99" t="s">
        <v>76</v>
      </c>
      <c r="E14" s="43" t="s">
        <v>21</v>
      </c>
      <c r="F14" s="47">
        <f>SUM(F15:F18)</f>
        <v>1028767.0000000001</v>
      </c>
      <c r="G14" s="47">
        <f t="shared" ref="G14:K14" si="0">SUM(G15:G18)</f>
        <v>118877.6</v>
      </c>
      <c r="H14" s="47">
        <f t="shared" si="0"/>
        <v>153104.1</v>
      </c>
      <c r="I14" s="47">
        <f t="shared" si="0"/>
        <v>270374.5</v>
      </c>
      <c r="J14" s="47">
        <f t="shared" si="0"/>
        <v>270374.5</v>
      </c>
      <c r="K14" s="47">
        <f t="shared" si="0"/>
        <v>270374.5</v>
      </c>
      <c r="L14" s="47">
        <f>SUM(L15:L18)</f>
        <v>270374.5</v>
      </c>
      <c r="M14" s="17"/>
      <c r="O14" s="17">
        <f>SUM(F14:L14)</f>
        <v>2382246.7000000002</v>
      </c>
    </row>
    <row r="15" spans="1:15" x14ac:dyDescent="0.25">
      <c r="A15" s="43" t="s">
        <v>36</v>
      </c>
      <c r="B15" s="100"/>
      <c r="C15" s="100"/>
      <c r="D15" s="100"/>
      <c r="E15" s="43" t="s">
        <v>23</v>
      </c>
      <c r="F15" s="47">
        <f>F25+F20+F30</f>
        <v>864535.3</v>
      </c>
      <c r="G15" s="47">
        <f t="shared" ref="G15:L15" si="1">G25+G20+G30</f>
        <v>0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O15" s="17">
        <f t="shared" ref="O15:O33" si="2">SUM(F15:L15)</f>
        <v>864535.3</v>
      </c>
    </row>
    <row r="16" spans="1:15" ht="16.5" customHeight="1" x14ac:dyDescent="0.25">
      <c r="A16" s="43" t="s">
        <v>37</v>
      </c>
      <c r="B16" s="100"/>
      <c r="C16" s="100"/>
      <c r="D16" s="100"/>
      <c r="E16" s="43" t="s">
        <v>24</v>
      </c>
      <c r="F16" s="47">
        <f>F26+F21+F31</f>
        <v>142770.4</v>
      </c>
      <c r="G16" s="47">
        <f>G26+G21+G31</f>
        <v>107183.1</v>
      </c>
      <c r="H16" s="47">
        <f t="shared" ref="F16:L17" si="3">H26+H21+H31</f>
        <v>138909.5</v>
      </c>
      <c r="I16" s="47">
        <f t="shared" si="3"/>
        <v>244863</v>
      </c>
      <c r="J16" s="47">
        <f t="shared" si="3"/>
        <v>244863</v>
      </c>
      <c r="K16" s="47">
        <f t="shared" si="3"/>
        <v>244863</v>
      </c>
      <c r="L16" s="47">
        <f t="shared" si="3"/>
        <v>244863</v>
      </c>
      <c r="O16" s="17">
        <f t="shared" si="2"/>
        <v>1368315</v>
      </c>
    </row>
    <row r="17" spans="1:15" x14ac:dyDescent="0.25">
      <c r="A17" s="43" t="s">
        <v>38</v>
      </c>
      <c r="B17" s="100"/>
      <c r="C17" s="100"/>
      <c r="D17" s="100"/>
      <c r="E17" s="43" t="s">
        <v>22</v>
      </c>
      <c r="F17" s="47">
        <f t="shared" si="3"/>
        <v>21461.300000000003</v>
      </c>
      <c r="G17" s="47">
        <f t="shared" si="3"/>
        <v>11694.5</v>
      </c>
      <c r="H17" s="47">
        <f t="shared" si="3"/>
        <v>14194.599999999999</v>
      </c>
      <c r="I17" s="47">
        <f t="shared" si="3"/>
        <v>25511.5</v>
      </c>
      <c r="J17" s="47">
        <f t="shared" si="3"/>
        <v>25511.5</v>
      </c>
      <c r="K17" s="47">
        <f t="shared" si="3"/>
        <v>25511.5</v>
      </c>
      <c r="L17" s="47">
        <f t="shared" si="3"/>
        <v>25511.5</v>
      </c>
      <c r="O17" s="17">
        <f t="shared" si="2"/>
        <v>149396.4</v>
      </c>
    </row>
    <row r="18" spans="1:15" x14ac:dyDescent="0.25">
      <c r="A18" s="43" t="s">
        <v>39</v>
      </c>
      <c r="B18" s="101"/>
      <c r="C18" s="101"/>
      <c r="D18" s="100"/>
      <c r="E18" s="43" t="s">
        <v>25</v>
      </c>
      <c r="F18" s="47"/>
      <c r="G18" s="47"/>
      <c r="H18" s="47"/>
      <c r="I18" s="47"/>
      <c r="J18" s="47"/>
      <c r="K18" s="47"/>
      <c r="L18" s="47"/>
      <c r="O18" s="17">
        <f t="shared" si="2"/>
        <v>0</v>
      </c>
    </row>
    <row r="19" spans="1:15" ht="18" customHeight="1" x14ac:dyDescent="0.25">
      <c r="A19" s="43" t="s">
        <v>4</v>
      </c>
      <c r="B19" s="99" t="s">
        <v>55</v>
      </c>
      <c r="C19" s="99" t="s">
        <v>77</v>
      </c>
      <c r="D19" s="99" t="s">
        <v>100</v>
      </c>
      <c r="E19" s="43" t="s">
        <v>21</v>
      </c>
      <c r="F19" s="50">
        <f>SUM(F20:F23)</f>
        <v>35744.800000000003</v>
      </c>
      <c r="G19" s="50">
        <f>SUM(G20:G23)</f>
        <v>58524.799999999996</v>
      </c>
      <c r="H19" s="50">
        <f>SUM(H20:H23)</f>
        <v>61663.200000000004</v>
      </c>
      <c r="I19" s="50">
        <f t="shared" ref="I19:L19" si="4">I20+I21+I22+I23</f>
        <v>59807.700000000004</v>
      </c>
      <c r="J19" s="50">
        <f t="shared" si="4"/>
        <v>59807.700000000004</v>
      </c>
      <c r="K19" s="50">
        <f t="shared" si="4"/>
        <v>59807.700000000004</v>
      </c>
      <c r="L19" s="50">
        <f t="shared" si="4"/>
        <v>59807.700000000004</v>
      </c>
      <c r="O19" s="17">
        <f t="shared" ref="O19:O23" si="5">SUM(F19:L19)</f>
        <v>395163.60000000003</v>
      </c>
    </row>
    <row r="20" spans="1:15" ht="18" customHeight="1" x14ac:dyDescent="0.25">
      <c r="A20" s="43" t="s">
        <v>103</v>
      </c>
      <c r="B20" s="100"/>
      <c r="C20" s="100"/>
      <c r="D20" s="100"/>
      <c r="E20" s="43" t="s">
        <v>23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O20" s="17">
        <f t="shared" si="5"/>
        <v>0</v>
      </c>
    </row>
    <row r="21" spans="1:15" ht="18" customHeight="1" x14ac:dyDescent="0.25">
      <c r="A21" s="43" t="s">
        <v>104</v>
      </c>
      <c r="B21" s="100"/>
      <c r="C21" s="100"/>
      <c r="D21" s="100"/>
      <c r="E21" s="43" t="s">
        <v>24</v>
      </c>
      <c r="F21" s="50">
        <v>31968.7</v>
      </c>
      <c r="G21" s="50">
        <v>58210.7</v>
      </c>
      <c r="H21" s="50">
        <v>61438.400000000001</v>
      </c>
      <c r="I21" s="50">
        <v>59582.9</v>
      </c>
      <c r="J21" s="50">
        <v>59582.9</v>
      </c>
      <c r="K21" s="50">
        <v>59582.9</v>
      </c>
      <c r="L21" s="50">
        <v>59582.9</v>
      </c>
      <c r="O21" s="17">
        <f t="shared" si="5"/>
        <v>389949.4</v>
      </c>
    </row>
    <row r="22" spans="1:15" x14ac:dyDescent="0.25">
      <c r="A22" s="43" t="s">
        <v>105</v>
      </c>
      <c r="B22" s="100"/>
      <c r="C22" s="100"/>
      <c r="D22" s="100"/>
      <c r="E22" s="43" t="s">
        <v>22</v>
      </c>
      <c r="F22" s="50">
        <v>3776.1</v>
      </c>
      <c r="G22" s="50">
        <v>314.10000000000002</v>
      </c>
      <c r="H22" s="50">
        <v>224.8</v>
      </c>
      <c r="I22" s="50">
        <v>224.8</v>
      </c>
      <c r="J22" s="50">
        <v>224.8</v>
      </c>
      <c r="K22" s="50">
        <v>224.8</v>
      </c>
      <c r="L22" s="50">
        <v>224.8</v>
      </c>
      <c r="O22" s="17">
        <f t="shared" si="5"/>
        <v>5214.2000000000007</v>
      </c>
    </row>
    <row r="23" spans="1:15" ht="54.75" customHeight="1" x14ac:dyDescent="0.25">
      <c r="A23" s="43" t="s">
        <v>106</v>
      </c>
      <c r="B23" s="101"/>
      <c r="C23" s="101"/>
      <c r="D23" s="100"/>
      <c r="E23" s="43" t="s">
        <v>25</v>
      </c>
      <c r="F23" s="50"/>
      <c r="G23" s="50"/>
      <c r="H23" s="50"/>
      <c r="I23" s="50"/>
      <c r="J23" s="50"/>
      <c r="K23" s="50"/>
      <c r="L23" s="50"/>
      <c r="O23" s="17">
        <f t="shared" si="5"/>
        <v>0</v>
      </c>
    </row>
    <row r="24" spans="1:15" ht="18" customHeight="1" x14ac:dyDescent="0.25">
      <c r="A24" s="43" t="s">
        <v>5</v>
      </c>
      <c r="B24" s="99" t="s">
        <v>58</v>
      </c>
      <c r="C24" s="99" t="s">
        <v>92</v>
      </c>
      <c r="D24" s="99" t="s">
        <v>98</v>
      </c>
      <c r="E24" s="43" t="s">
        <v>21</v>
      </c>
      <c r="F24" s="50">
        <f>F25+F26+F27+F28</f>
        <v>987511.7</v>
      </c>
      <c r="G24" s="50">
        <f>G25+G26+G27+G28</f>
        <v>54353.4</v>
      </c>
      <c r="H24" s="50">
        <f t="shared" ref="H24:L24" si="6">H25+H26+H27+H28</f>
        <v>85603.5</v>
      </c>
      <c r="I24" s="50">
        <f t="shared" si="6"/>
        <v>204729.4</v>
      </c>
      <c r="J24" s="50">
        <f t="shared" si="6"/>
        <v>204729.4</v>
      </c>
      <c r="K24" s="50">
        <f t="shared" si="6"/>
        <v>204729.4</v>
      </c>
      <c r="L24" s="50">
        <f t="shared" si="6"/>
        <v>204729.4</v>
      </c>
      <c r="O24" s="17">
        <f>SUM(F24:L24)</f>
        <v>1946386.1999999997</v>
      </c>
    </row>
    <row r="25" spans="1:15" ht="18" customHeight="1" x14ac:dyDescent="0.25">
      <c r="A25" s="43" t="s">
        <v>47</v>
      </c>
      <c r="B25" s="100"/>
      <c r="C25" s="100"/>
      <c r="D25" s="100"/>
      <c r="E25" s="43" t="s">
        <v>23</v>
      </c>
      <c r="F25" s="50">
        <v>864535.3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O25" s="17">
        <f t="shared" si="2"/>
        <v>864535.3</v>
      </c>
    </row>
    <row r="26" spans="1:15" ht="18" customHeight="1" x14ac:dyDescent="0.25">
      <c r="A26" s="43" t="s">
        <v>48</v>
      </c>
      <c r="B26" s="100"/>
      <c r="C26" s="100"/>
      <c r="D26" s="100"/>
      <c r="E26" s="43" t="s">
        <v>24</v>
      </c>
      <c r="F26" s="50">
        <v>110801.7</v>
      </c>
      <c r="G26" s="51">
        <v>48972.4</v>
      </c>
      <c r="H26" s="51">
        <v>77471.100000000006</v>
      </c>
      <c r="I26" s="50">
        <v>185280.1</v>
      </c>
      <c r="J26" s="50">
        <v>185280.1</v>
      </c>
      <c r="K26" s="50">
        <v>185280.1</v>
      </c>
      <c r="L26" s="50">
        <v>185280.1</v>
      </c>
      <c r="O26" s="17">
        <f t="shared" si="2"/>
        <v>978365.6</v>
      </c>
    </row>
    <row r="27" spans="1:15" x14ac:dyDescent="0.25">
      <c r="A27" s="43" t="s">
        <v>49</v>
      </c>
      <c r="B27" s="100"/>
      <c r="C27" s="100"/>
      <c r="D27" s="100"/>
      <c r="E27" s="43" t="s">
        <v>22</v>
      </c>
      <c r="F27" s="50">
        <v>12174.7</v>
      </c>
      <c r="G27" s="51">
        <v>5381</v>
      </c>
      <c r="H27" s="51">
        <v>8132.4</v>
      </c>
      <c r="I27" s="51">
        <v>19449.3</v>
      </c>
      <c r="J27" s="51">
        <v>19449.3</v>
      </c>
      <c r="K27" s="51">
        <v>19449.3</v>
      </c>
      <c r="L27" s="51">
        <v>19449.3</v>
      </c>
      <c r="O27" s="17">
        <f t="shared" si="2"/>
        <v>103485.3</v>
      </c>
    </row>
    <row r="28" spans="1:15" ht="72" customHeight="1" x14ac:dyDescent="0.25">
      <c r="A28" s="43" t="s">
        <v>50</v>
      </c>
      <c r="B28" s="101"/>
      <c r="C28" s="101"/>
      <c r="D28" s="100"/>
      <c r="E28" s="43" t="s">
        <v>25</v>
      </c>
      <c r="F28" s="50"/>
      <c r="G28" s="50"/>
      <c r="H28" s="50"/>
      <c r="I28" s="50"/>
      <c r="J28" s="50"/>
      <c r="K28" s="50"/>
      <c r="L28" s="50"/>
      <c r="O28" s="17">
        <f t="shared" si="2"/>
        <v>0</v>
      </c>
    </row>
    <row r="29" spans="1:15" ht="18" customHeight="1" x14ac:dyDescent="0.25">
      <c r="A29" s="43" t="s">
        <v>86</v>
      </c>
      <c r="B29" s="99" t="s">
        <v>59</v>
      </c>
      <c r="C29" s="99" t="s">
        <v>70</v>
      </c>
      <c r="D29" s="99" t="s">
        <v>99</v>
      </c>
      <c r="E29" s="43" t="s">
        <v>21</v>
      </c>
      <c r="F29" s="50">
        <f>F30+F31+F32+F33</f>
        <v>5510.5</v>
      </c>
      <c r="G29" s="50">
        <f>G30+G31+G32+G33</f>
        <v>5999.4</v>
      </c>
      <c r="H29" s="50">
        <f t="shared" ref="H29:L29" si="7">H30+H31+H32+H33</f>
        <v>5837.4</v>
      </c>
      <c r="I29" s="50">
        <f t="shared" si="7"/>
        <v>5837.4</v>
      </c>
      <c r="J29" s="50">
        <f t="shared" si="7"/>
        <v>5837.4</v>
      </c>
      <c r="K29" s="50">
        <f t="shared" si="7"/>
        <v>5837.4</v>
      </c>
      <c r="L29" s="50">
        <f t="shared" si="7"/>
        <v>5837.4</v>
      </c>
      <c r="O29" s="17">
        <f t="shared" si="2"/>
        <v>40696.9</v>
      </c>
    </row>
    <row r="30" spans="1:15" ht="18" customHeight="1" x14ac:dyDescent="0.25">
      <c r="A30" s="43" t="s">
        <v>107</v>
      </c>
      <c r="B30" s="100"/>
      <c r="C30" s="100"/>
      <c r="D30" s="100"/>
      <c r="E30" s="43" t="s">
        <v>23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O30" s="17">
        <f t="shared" si="2"/>
        <v>0</v>
      </c>
    </row>
    <row r="31" spans="1:15" ht="18" customHeight="1" x14ac:dyDescent="0.25">
      <c r="A31" s="43" t="s">
        <v>102</v>
      </c>
      <c r="B31" s="100"/>
      <c r="C31" s="100"/>
      <c r="D31" s="100"/>
      <c r="E31" s="43" t="s">
        <v>24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O31" s="17">
        <f t="shared" si="2"/>
        <v>0</v>
      </c>
    </row>
    <row r="32" spans="1:15" x14ac:dyDescent="0.25">
      <c r="A32" s="43" t="s">
        <v>108</v>
      </c>
      <c r="B32" s="100"/>
      <c r="C32" s="100"/>
      <c r="D32" s="100"/>
      <c r="E32" s="43" t="s">
        <v>22</v>
      </c>
      <c r="F32" s="50">
        <v>5510.5</v>
      </c>
      <c r="G32" s="50">
        <v>5999.4</v>
      </c>
      <c r="H32" s="50">
        <v>5837.4</v>
      </c>
      <c r="I32" s="50">
        <v>5837.4</v>
      </c>
      <c r="J32" s="50">
        <v>5837.4</v>
      </c>
      <c r="K32" s="50">
        <v>5837.4</v>
      </c>
      <c r="L32" s="50">
        <v>5837.4</v>
      </c>
      <c r="O32" s="17">
        <f t="shared" si="2"/>
        <v>40696.9</v>
      </c>
    </row>
    <row r="33" spans="1:15" ht="25.5" x14ac:dyDescent="0.25">
      <c r="A33" s="43" t="s">
        <v>109</v>
      </c>
      <c r="B33" s="101"/>
      <c r="C33" s="101"/>
      <c r="D33" s="101"/>
      <c r="E33" s="43" t="s">
        <v>25</v>
      </c>
      <c r="F33" s="50"/>
      <c r="G33" s="50"/>
      <c r="H33" s="50"/>
      <c r="I33" s="50"/>
      <c r="J33" s="50"/>
      <c r="K33" s="50"/>
      <c r="L33" s="50"/>
      <c r="M33" s="82" t="s">
        <v>123</v>
      </c>
      <c r="O33" s="17">
        <f t="shared" si="2"/>
        <v>0</v>
      </c>
    </row>
    <row r="34" spans="1:15" ht="30" customHeight="1" x14ac:dyDescent="0.25">
      <c r="A34" s="79"/>
      <c r="B34" s="80"/>
      <c r="C34" s="80"/>
      <c r="D34" s="80"/>
      <c r="E34" s="79"/>
      <c r="F34" s="81"/>
      <c r="G34" s="81"/>
      <c r="H34" s="81"/>
      <c r="I34" s="81"/>
      <c r="J34" s="81"/>
      <c r="K34" s="81"/>
      <c r="L34" s="81"/>
      <c r="O34" s="17"/>
    </row>
    <row r="35" spans="1:15" ht="11.25" customHeight="1" x14ac:dyDescent="0.25">
      <c r="A35" s="32"/>
      <c r="B35" s="23"/>
      <c r="C35" s="23"/>
      <c r="D35" s="23"/>
      <c r="E35" s="35"/>
      <c r="F35" s="36"/>
      <c r="G35" s="36"/>
      <c r="H35" s="36"/>
      <c r="I35" s="36"/>
      <c r="J35" s="36"/>
      <c r="K35" s="36"/>
      <c r="L35" s="36"/>
    </row>
    <row r="36" spans="1:15" ht="20.25" customHeight="1" x14ac:dyDescent="0.35">
      <c r="A36" s="32"/>
      <c r="B36" s="93" t="s">
        <v>124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5" ht="15.75" customHeight="1" x14ac:dyDescent="0.25">
      <c r="A37" s="32"/>
      <c r="B37" s="97"/>
      <c r="C37" s="97"/>
      <c r="D37" s="32"/>
      <c r="E37" s="32"/>
      <c r="F37" s="32"/>
      <c r="G37" s="32"/>
      <c r="H37" s="32"/>
      <c r="I37" s="32"/>
      <c r="J37" s="32"/>
      <c r="K37" s="96"/>
      <c r="L37" s="96"/>
    </row>
  </sheetData>
  <mergeCells count="26">
    <mergeCell ref="B36:O36"/>
    <mergeCell ref="B29:B33"/>
    <mergeCell ref="C29:C33"/>
    <mergeCell ref="D29:D33"/>
    <mergeCell ref="A7:L10"/>
    <mergeCell ref="B19:B23"/>
    <mergeCell ref="C19:C23"/>
    <mergeCell ref="D19:D23"/>
    <mergeCell ref="H4:L4"/>
    <mergeCell ref="H5:L5"/>
    <mergeCell ref="A3:L3"/>
    <mergeCell ref="K37:L37"/>
    <mergeCell ref="B37:C37"/>
    <mergeCell ref="I6:L6"/>
    <mergeCell ref="C24:C28"/>
    <mergeCell ref="D14:D18"/>
    <mergeCell ref="C14:C18"/>
    <mergeCell ref="F11:L11"/>
    <mergeCell ref="E11:E12"/>
    <mergeCell ref="C11:C12"/>
    <mergeCell ref="B11:B12"/>
    <mergeCell ref="D11:D12"/>
    <mergeCell ref="A11:A12"/>
    <mergeCell ref="B24:B28"/>
    <mergeCell ref="D24:D28"/>
    <mergeCell ref="B14:B18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view="pageBreakPreview" topLeftCell="A7" zoomScale="50" zoomScaleNormal="86" zoomScaleSheetLayoutView="50" workbookViewId="0">
      <selection activeCell="A23" sqref="A23:N23"/>
    </sheetView>
  </sheetViews>
  <sheetFormatPr defaultRowHeight="15" x14ac:dyDescent="0.2"/>
  <cols>
    <col min="1" max="1" width="6.28515625" style="1" customWidth="1"/>
    <col min="2" max="2" width="32.5703125" style="1" customWidth="1"/>
    <col min="3" max="3" width="13.5703125" style="1" customWidth="1"/>
    <col min="4" max="4" width="13.28515625" style="1" customWidth="1"/>
    <col min="5" max="5" width="15.140625" style="1" customWidth="1"/>
    <col min="6" max="6" width="23.42578125" style="1" customWidth="1"/>
    <col min="7" max="7" width="13" style="1" customWidth="1"/>
    <col min="8" max="8" width="11.7109375" style="1" customWidth="1"/>
    <col min="9" max="9" width="14.85546875" style="1" customWidth="1"/>
    <col min="10" max="10" width="24.28515625" style="1" customWidth="1"/>
    <col min="11" max="11" width="12.5703125" style="1" customWidth="1"/>
    <col min="12" max="12" width="11.7109375" style="1" customWidth="1"/>
    <col min="13" max="13" width="14.85546875" style="1" customWidth="1"/>
    <col min="14" max="14" width="30.85546875" style="1" customWidth="1"/>
    <col min="15" max="15" width="4.85546875" style="1" customWidth="1"/>
    <col min="16" max="16384" width="9.140625" style="1"/>
  </cols>
  <sheetData>
    <row r="2" spans="1:15" ht="57.75" customHeight="1" x14ac:dyDescent="0.2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5" ht="41.2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93" t="s">
        <v>111</v>
      </c>
      <c r="K3" s="93"/>
      <c r="L3" s="93"/>
      <c r="M3" s="93"/>
      <c r="N3" s="93"/>
    </row>
    <row r="4" spans="1:15" ht="80.2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93" t="s">
        <v>97</v>
      </c>
      <c r="K4" s="93"/>
      <c r="L4" s="93"/>
      <c r="M4" s="93"/>
      <c r="N4" s="93"/>
    </row>
    <row r="5" spans="1:15" ht="89.25" customHeight="1" x14ac:dyDescent="0.2">
      <c r="A5" s="109" t="s">
        <v>101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5" ht="30.75" customHeigh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5" ht="3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5" x14ac:dyDescent="0.2">
      <c r="N8" s="3"/>
    </row>
    <row r="9" spans="1:15" s="13" customFormat="1" x14ac:dyDescent="0.25">
      <c r="A9" s="108" t="s">
        <v>0</v>
      </c>
      <c r="B9" s="108" t="s">
        <v>32</v>
      </c>
      <c r="C9" s="108" t="s">
        <v>17</v>
      </c>
      <c r="D9" s="108"/>
      <c r="E9" s="108"/>
      <c r="F9" s="108"/>
      <c r="G9" s="108" t="s">
        <v>31</v>
      </c>
      <c r="H9" s="108"/>
      <c r="I9" s="108"/>
      <c r="J9" s="108"/>
      <c r="K9" s="108" t="s">
        <v>18</v>
      </c>
      <c r="L9" s="108"/>
      <c r="M9" s="108"/>
      <c r="N9" s="108"/>
    </row>
    <row r="10" spans="1:15" s="13" customFormat="1" x14ac:dyDescent="0.25">
      <c r="A10" s="108"/>
      <c r="B10" s="108"/>
      <c r="C10" s="108" t="s">
        <v>21</v>
      </c>
      <c r="D10" s="108" t="s">
        <v>30</v>
      </c>
      <c r="E10" s="108"/>
      <c r="F10" s="108"/>
      <c r="G10" s="108" t="s">
        <v>21</v>
      </c>
      <c r="H10" s="108" t="s">
        <v>30</v>
      </c>
      <c r="I10" s="108"/>
      <c r="J10" s="108"/>
      <c r="K10" s="108" t="s">
        <v>21</v>
      </c>
      <c r="L10" s="108" t="s">
        <v>30</v>
      </c>
      <c r="M10" s="108"/>
      <c r="N10" s="108"/>
    </row>
    <row r="11" spans="1:15" s="13" customFormat="1" ht="95.25" customHeight="1" x14ac:dyDescent="0.25">
      <c r="A11" s="108"/>
      <c r="B11" s="108"/>
      <c r="C11" s="108"/>
      <c r="D11" s="15" t="s">
        <v>27</v>
      </c>
      <c r="E11" s="15" t="s">
        <v>28</v>
      </c>
      <c r="F11" s="15" t="s">
        <v>29</v>
      </c>
      <c r="G11" s="108"/>
      <c r="H11" s="15" t="s">
        <v>27</v>
      </c>
      <c r="I11" s="15" t="s">
        <v>28</v>
      </c>
      <c r="J11" s="15" t="s">
        <v>29</v>
      </c>
      <c r="K11" s="108"/>
      <c r="L11" s="15" t="s">
        <v>27</v>
      </c>
      <c r="M11" s="15" t="s">
        <v>28</v>
      </c>
      <c r="N11" s="15" t="s">
        <v>29</v>
      </c>
    </row>
    <row r="12" spans="1:15" s="19" customFormat="1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</row>
    <row r="13" spans="1:15" s="27" customFormat="1" ht="43.5" customHeight="1" x14ac:dyDescent="0.25">
      <c r="A13" s="28">
        <v>1</v>
      </c>
      <c r="B13" s="49" t="s">
        <v>82</v>
      </c>
      <c r="C13" s="74">
        <f>SUM(D13:F13)</f>
        <v>5954.5</v>
      </c>
      <c r="D13" s="74">
        <v>297.8</v>
      </c>
      <c r="E13" s="74">
        <v>5656.7</v>
      </c>
      <c r="F13" s="49">
        <v>0</v>
      </c>
      <c r="G13" s="74">
        <f>SUM(H13:J13)</f>
        <v>6281.3</v>
      </c>
      <c r="H13" s="74">
        <v>314.10000000000002</v>
      </c>
      <c r="I13" s="64">
        <v>5967.2</v>
      </c>
      <c r="J13" s="49">
        <v>0</v>
      </c>
      <c r="K13" s="74">
        <f>SUM(L13:N13)</f>
        <v>4495.2</v>
      </c>
      <c r="L13" s="74">
        <v>224.8</v>
      </c>
      <c r="M13" s="64">
        <v>4270.3999999999996</v>
      </c>
      <c r="N13" s="49">
        <v>0</v>
      </c>
    </row>
    <row r="14" spans="1:15" s="27" customFormat="1" ht="56.25" customHeight="1" x14ac:dyDescent="0.25">
      <c r="A14" s="28">
        <v>2</v>
      </c>
      <c r="B14" s="49" t="s">
        <v>83</v>
      </c>
      <c r="C14" s="74">
        <f>SUM(D14:F14)</f>
        <v>122976.4</v>
      </c>
      <c r="D14" s="64">
        <v>12174.7</v>
      </c>
      <c r="E14" s="64">
        <v>110801.7</v>
      </c>
      <c r="F14" s="49">
        <v>0</v>
      </c>
      <c r="G14" s="74">
        <f>SUM(H14:J14)</f>
        <v>54353.4</v>
      </c>
      <c r="H14" s="74">
        <v>5381</v>
      </c>
      <c r="I14" s="64">
        <v>48972.4</v>
      </c>
      <c r="J14" s="49">
        <v>0</v>
      </c>
      <c r="K14" s="74">
        <f>SUM(L14:N14)</f>
        <v>85603.5</v>
      </c>
      <c r="L14" s="74">
        <v>8132.4</v>
      </c>
      <c r="M14" s="64">
        <v>77471.100000000006</v>
      </c>
      <c r="N14" s="49">
        <v>0</v>
      </c>
      <c r="O14" s="83" t="s">
        <v>123</v>
      </c>
    </row>
    <row r="15" spans="1:15" s="13" customFormat="1" ht="27.75" customHeight="1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7" spans="1:14" ht="63" customHeight="1" x14ac:dyDescent="0.35">
      <c r="A17" s="93" t="s">
        <v>125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s="13" customFormat="1" ht="3.75" customHeight="1" x14ac:dyDescent="0.25">
      <c r="A18" s="25"/>
      <c r="B18" s="23"/>
      <c r="C18" s="24"/>
      <c r="D18" s="24"/>
      <c r="E18" s="24"/>
      <c r="F18" s="24"/>
      <c r="G18" s="24"/>
      <c r="H18" s="24"/>
      <c r="I18" s="24"/>
      <c r="J18" s="24"/>
      <c r="M18" s="24"/>
      <c r="N18" s="24"/>
    </row>
    <row r="19" spans="1:14" ht="12.75" customHeight="1" x14ac:dyDescent="0.2">
      <c r="A19" s="12"/>
      <c r="B19" s="89"/>
      <c r="C19" s="89"/>
      <c r="D19" s="89"/>
      <c r="M19" s="107"/>
      <c r="N19" s="107"/>
    </row>
    <row r="20" spans="1:14" ht="30" customHeight="1" x14ac:dyDescent="0.3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11.25" customHeight="1" x14ac:dyDescent="0.2">
      <c r="B21" s="89"/>
      <c r="C21" s="89"/>
    </row>
    <row r="22" spans="1:14" ht="5.25" customHeight="1" x14ac:dyDescent="0.2">
      <c r="B22" s="4"/>
      <c r="C22" s="4"/>
      <c r="M22" s="107"/>
      <c r="N22" s="107"/>
    </row>
    <row r="23" spans="1:14" ht="25.5" x14ac:dyDescent="0.3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4" ht="18.75" customHeight="1" x14ac:dyDescent="0.2">
      <c r="B24" s="89"/>
      <c r="C24" s="89"/>
    </row>
    <row r="25" spans="1:14" x14ac:dyDescent="0.2">
      <c r="B25" s="4"/>
      <c r="C25" s="4"/>
      <c r="M25" s="107"/>
      <c r="N25" s="107"/>
    </row>
  </sheetData>
  <mergeCells count="24">
    <mergeCell ref="K9:N9"/>
    <mergeCell ref="M25:N25"/>
    <mergeCell ref="B24:C24"/>
    <mergeCell ref="B21:C21"/>
    <mergeCell ref="B19:D19"/>
    <mergeCell ref="M19:N19"/>
    <mergeCell ref="A20:N20"/>
    <mergeCell ref="A23:N23"/>
    <mergeCell ref="A2:N2"/>
    <mergeCell ref="M22:N22"/>
    <mergeCell ref="B9:B11"/>
    <mergeCell ref="A9:A11"/>
    <mergeCell ref="A5:N7"/>
    <mergeCell ref="D10:F10"/>
    <mergeCell ref="C10:C11"/>
    <mergeCell ref="A17:N17"/>
    <mergeCell ref="L10:N10"/>
    <mergeCell ref="H10:J10"/>
    <mergeCell ref="G10:G11"/>
    <mergeCell ref="J3:N3"/>
    <mergeCell ref="J4:N4"/>
    <mergeCell ref="K10:K11"/>
    <mergeCell ref="C9:F9"/>
    <mergeCell ref="G9:J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3</vt:lpstr>
      <vt:lpstr>прил 4</vt:lpstr>
      <vt:lpstr>прил 5</vt:lpstr>
      <vt:lpstr>'прил 3'!Заголовки_для_печати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2014-02-25T14:23:41Z</dcterms:modified>
</cp:coreProperties>
</file>