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Лист1!$18:$18</definedName>
  </definedNames>
  <calcPr calcId="145621"/>
</workbook>
</file>

<file path=xl/calcChain.xml><?xml version="1.0" encoding="utf-8"?>
<calcChain xmlns="http://schemas.openxmlformats.org/spreadsheetml/2006/main">
  <c r="H28" i="1" l="1"/>
  <c r="I28" i="1"/>
  <c r="J28" i="1"/>
  <c r="K28" i="1"/>
  <c r="M28" i="1"/>
  <c r="N28" i="1"/>
  <c r="O28" i="1"/>
  <c r="P28" i="1"/>
  <c r="Q28" i="1"/>
  <c r="Q19" i="1" s="1"/>
  <c r="R28" i="1"/>
  <c r="S28" i="1"/>
  <c r="T28" i="1"/>
  <c r="U28" i="1"/>
  <c r="V28" i="1"/>
  <c r="W28" i="1"/>
  <c r="L28" i="1"/>
  <c r="R30" i="1"/>
  <c r="M30" i="1"/>
  <c r="H30" i="1"/>
  <c r="S36" i="2"/>
  <c r="W35" i="2"/>
  <c r="R34" i="2"/>
  <c r="M34" i="2"/>
  <c r="W34" i="2"/>
  <c r="H34" i="2"/>
  <c r="R33" i="2"/>
  <c r="M33" i="2"/>
  <c r="W33" i="2"/>
  <c r="H33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R31" i="2"/>
  <c r="M31" i="2"/>
  <c r="W31" i="2" s="1"/>
  <c r="H31" i="2"/>
  <c r="R30" i="2"/>
  <c r="M30" i="2"/>
  <c r="W30" i="2" s="1"/>
  <c r="H30" i="2"/>
  <c r="H29" i="2" s="1"/>
  <c r="H19" i="2" s="1"/>
  <c r="V29" i="2"/>
  <c r="R29" i="2"/>
  <c r="Q29" i="2"/>
  <c r="M29" i="2"/>
  <c r="W29" i="2" s="1"/>
  <c r="L29" i="2"/>
  <c r="R28" i="2"/>
  <c r="M28" i="2"/>
  <c r="W28" i="2"/>
  <c r="H28" i="2"/>
  <c r="R27" i="2"/>
  <c r="M27" i="2"/>
  <c r="W27" i="2"/>
  <c r="H27" i="2"/>
  <c r="R26" i="2"/>
  <c r="M26" i="2"/>
  <c r="W26" i="2"/>
  <c r="H26" i="2"/>
  <c r="R25" i="2"/>
  <c r="M25" i="2"/>
  <c r="W25" i="2"/>
  <c r="H25" i="2"/>
  <c r="R24" i="2"/>
  <c r="M24" i="2"/>
  <c r="W24" i="2"/>
  <c r="H24" i="2"/>
  <c r="R23" i="2"/>
  <c r="M23" i="2"/>
  <c r="W23" i="2"/>
  <c r="W22" i="2" s="1"/>
  <c r="H23" i="2"/>
  <c r="V22" i="2"/>
  <c r="V36" i="2"/>
  <c r="U22" i="2"/>
  <c r="U36" i="2"/>
  <c r="T22" i="2"/>
  <c r="T36" i="2"/>
  <c r="S22" i="2"/>
  <c r="R22" i="2"/>
  <c r="Q22" i="2"/>
  <c r="Q36" i="2"/>
  <c r="P22" i="2"/>
  <c r="P36" i="2"/>
  <c r="O22" i="2"/>
  <c r="O36" i="2"/>
  <c r="N22" i="2"/>
  <c r="N36" i="2"/>
  <c r="M22" i="2"/>
  <c r="L22" i="2"/>
  <c r="L19" i="2" s="1"/>
  <c r="K22" i="2"/>
  <c r="J22" i="2"/>
  <c r="J19" i="2"/>
  <c r="I22" i="2"/>
  <c r="H22" i="2"/>
  <c r="R21" i="2"/>
  <c r="R19" i="2"/>
  <c r="M21" i="2"/>
  <c r="W21" i="2"/>
  <c r="H21" i="2"/>
  <c r="F21" i="2"/>
  <c r="R20" i="2"/>
  <c r="M20" i="2"/>
  <c r="W20" i="2" s="1"/>
  <c r="H20" i="2"/>
  <c r="U19" i="2"/>
  <c r="S19" i="2"/>
  <c r="Q19" i="2"/>
  <c r="O19" i="2"/>
  <c r="M19" i="2"/>
  <c r="W19" i="2"/>
  <c r="K19" i="2"/>
  <c r="I19" i="2"/>
  <c r="S35" i="1"/>
  <c r="W34" i="1"/>
  <c r="R33" i="1"/>
  <c r="M33" i="1"/>
  <c r="M31" i="1" s="1"/>
  <c r="H33" i="1"/>
  <c r="R32" i="1"/>
  <c r="M32" i="1"/>
  <c r="H32" i="1"/>
  <c r="V31" i="1"/>
  <c r="U31" i="1"/>
  <c r="U19" i="1" s="1"/>
  <c r="T31" i="1"/>
  <c r="S31" i="1"/>
  <c r="Q31" i="1"/>
  <c r="P31" i="1"/>
  <c r="O31" i="1"/>
  <c r="N31" i="1"/>
  <c r="N19" i="1" s="1"/>
  <c r="L31" i="1"/>
  <c r="K31" i="1"/>
  <c r="J31" i="1"/>
  <c r="I31" i="1"/>
  <c r="R29" i="1"/>
  <c r="M29" i="1"/>
  <c r="W29" i="1" s="1"/>
  <c r="H29" i="1"/>
  <c r="R27" i="1"/>
  <c r="M27" i="1"/>
  <c r="W27" i="1" s="1"/>
  <c r="H27" i="1"/>
  <c r="R26" i="1"/>
  <c r="M26" i="1"/>
  <c r="H26" i="1"/>
  <c r="R25" i="1"/>
  <c r="M25" i="1"/>
  <c r="W25" i="1" s="1"/>
  <c r="H25" i="1"/>
  <c r="R24" i="1"/>
  <c r="M24" i="1"/>
  <c r="H24" i="1"/>
  <c r="R23" i="1"/>
  <c r="M23" i="1"/>
  <c r="W23" i="1" s="1"/>
  <c r="H23" i="1"/>
  <c r="V22" i="1"/>
  <c r="U22" i="1"/>
  <c r="T22" i="1"/>
  <c r="S22" i="1"/>
  <c r="Q22" i="1"/>
  <c r="P22" i="1"/>
  <c r="O22" i="1"/>
  <c r="N22" i="1"/>
  <c r="L22" i="1"/>
  <c r="K22" i="1"/>
  <c r="J22" i="1"/>
  <c r="I22" i="1"/>
  <c r="R21" i="1"/>
  <c r="M21" i="1"/>
  <c r="H21" i="1"/>
  <c r="F21" i="1"/>
  <c r="R20" i="1"/>
  <c r="W20" i="1" s="1"/>
  <c r="M20" i="1"/>
  <c r="H20" i="1"/>
  <c r="I19" i="1"/>
  <c r="W32" i="2"/>
  <c r="N19" i="2"/>
  <c r="P19" i="2"/>
  <c r="T19" i="2"/>
  <c r="V19" i="2"/>
  <c r="T19" i="1"/>
  <c r="J19" i="1" l="1"/>
  <c r="W21" i="1"/>
  <c r="N35" i="1"/>
  <c r="P35" i="1"/>
  <c r="S19" i="1"/>
  <c r="U35" i="1"/>
  <c r="R22" i="1"/>
  <c r="W24" i="1"/>
  <c r="W26" i="1"/>
  <c r="W22" i="1" s="1"/>
  <c r="W30" i="1"/>
  <c r="H22" i="1"/>
  <c r="K19" i="1"/>
  <c r="M22" i="1"/>
  <c r="O35" i="1"/>
  <c r="Q35" i="1"/>
  <c r="T35" i="1"/>
  <c r="H31" i="1"/>
  <c r="R31" i="1"/>
  <c r="W33" i="1"/>
  <c r="V35" i="1"/>
  <c r="V19" i="1"/>
  <c r="P19" i="1"/>
  <c r="O19" i="1"/>
  <c r="L19" i="1"/>
  <c r="W32" i="1"/>
  <c r="H19" i="1" l="1"/>
  <c r="W31" i="1"/>
  <c r="R19" i="1"/>
  <c r="M19" i="1"/>
  <c r="W19" i="1" l="1"/>
</calcChain>
</file>

<file path=xl/sharedStrings.xml><?xml version="1.0" encoding="utf-8"?>
<sst xmlns="http://schemas.openxmlformats.org/spreadsheetml/2006/main" count="189" uniqueCount="95">
  <si>
    <t>Приложение № 1</t>
  </si>
  <si>
    <t xml:space="preserve">к отчету о реализации долгосрочной </t>
  </si>
  <si>
    <t xml:space="preserve">городской целевой программы «Развитие </t>
  </si>
  <si>
    <t>здравоохранения города Новошахтинска</t>
  </si>
  <si>
    <t xml:space="preserve">на период 2010-2014 годы» за 2013 год, </t>
  </si>
  <si>
    <t>за весь период действия программы</t>
  </si>
  <si>
    <t>Отчет</t>
  </si>
  <si>
    <t xml:space="preserve"> о реализации долгосрочной городской целевой программы за 2013 год </t>
  </si>
  <si>
    <t>( за весь  период реализации программы)</t>
  </si>
  <si>
    <t xml:space="preserve"> </t>
  </si>
  <si>
    <t>(тыс. руб.)</t>
  </si>
  <si>
    <t>№ п/п</t>
  </si>
  <si>
    <t>Наименование мероприятия</t>
  </si>
  <si>
    <t>наименование показателя результативности мероприятия</t>
  </si>
  <si>
    <t>еди-ница изме-рения</t>
  </si>
  <si>
    <t>план</t>
  </si>
  <si>
    <t>факт</t>
  </si>
  <si>
    <t>откло-нение (про-центов)</t>
  </si>
  <si>
    <t>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</t>
  </si>
  <si>
    <t xml:space="preserve">Уточненный план ассигнований на 2013 год </t>
  </si>
  <si>
    <t xml:space="preserve">Исполнено (кассовые расходы) </t>
  </si>
  <si>
    <t>Объем неосвоенных средств и причины их неосвоения (по источникам финансирования)</t>
  </si>
  <si>
    <t>всего</t>
  </si>
  <si>
    <t>федеральный бюд-жет</t>
  </si>
  <si>
    <t>областной бюджет</t>
  </si>
  <si>
    <t>бюджет города</t>
  </si>
  <si>
    <t>внебюджетные источники</t>
  </si>
  <si>
    <t>федераль-ный бюд-жет</t>
  </si>
  <si>
    <t>1.</t>
  </si>
  <si>
    <t>Всего по Программе</t>
  </si>
  <si>
    <t>Осуществление  денежных выплат врачам-интернам</t>
  </si>
  <si>
    <t>количество врачей прошедших интернатуру</t>
  </si>
  <si>
    <t>человек</t>
  </si>
  <si>
    <t>2.</t>
  </si>
  <si>
    <t>Подпрограмма "Выполнение функций муниципальными бюджетными учреждениями здравоохранения, в том числе по оказанию муниципальных услуг, в соответствии с установленным муниципальным заданием"</t>
  </si>
  <si>
    <t>количество пролеченных больных</t>
  </si>
  <si>
    <t>Неосвоение средств бюджета города в сумме 0,1 тыс. руб. сложилось за счет округления лимитов по кодам расходов</t>
  </si>
  <si>
    <t>3.</t>
  </si>
  <si>
    <t xml:space="preserve">Подпрограмма «Предупреждение и борьба с социально-значимыми заболеваниями»  </t>
  </si>
  <si>
    <t>количество кабинетов</t>
  </si>
  <si>
    <t>шт</t>
  </si>
  <si>
    <t>1</t>
  </si>
  <si>
    <t>4.</t>
  </si>
  <si>
    <t>Направление "Мероприятия по борьбе с туберкулезом"</t>
  </si>
  <si>
    <t>Оснащение ЛПУ одноразовыми шприцами и ренгенпленкой</t>
  </si>
  <si>
    <t>25000/4</t>
  </si>
  <si>
    <t>5.</t>
  </si>
  <si>
    <t>Направление "Мероприятия по предупреждению распространения заболевания, вызванного вирусом иммунодефицита человека"</t>
  </si>
  <si>
    <t>6.</t>
  </si>
  <si>
    <t>Направление "Мероприятия по проведению вакцинопрофилактики"</t>
  </si>
  <si>
    <t>количество приобретенной вакцины</t>
  </si>
  <si>
    <t>доз</t>
  </si>
  <si>
    <t>7.</t>
  </si>
  <si>
    <t>Направление "Мероприятия по обеспечению санитарной охраны территории ипредупреждению природно-очаговых и особо опасных инфекций среди населения в городе"</t>
  </si>
  <si>
    <t xml:space="preserve">Количество проведенных заключительных дезинфекций </t>
  </si>
  <si>
    <t>шт/га</t>
  </si>
  <si>
    <t xml:space="preserve"> профилактических дезинсекций, дератизаций</t>
  </si>
  <si>
    <t>9.</t>
  </si>
  <si>
    <t>Подпрограмма "Совершенствование подготовки медицинских кадров"</t>
  </si>
  <si>
    <t>10.</t>
  </si>
  <si>
    <t>Подпрограмма "Развитие службы детства и родовспоможения"</t>
  </si>
  <si>
    <t>11.</t>
  </si>
  <si>
    <t>Направление "Меры по улучшению диспансерного наблюдения, раннего выявления и профилактики осложнений здоровья женщины-матери и ее новорожденного ребенка"</t>
  </si>
  <si>
    <t>количество приобретенного оборудования</t>
  </si>
  <si>
    <t>12.</t>
  </si>
  <si>
    <t>Направление "Оснащение новым медицинским оборудованием женских консультаций и кабинетов города"</t>
  </si>
  <si>
    <t>13.</t>
  </si>
  <si>
    <t xml:space="preserve">Подпрограмма "Укрепление материально-технической базы муниципальных бюджетных учреждений здравоохранения" </t>
  </si>
  <si>
    <t>Средства областного бюджета освоены  в соответстветствии с заключенными контрактами</t>
  </si>
  <si>
    <t>14.</t>
  </si>
  <si>
    <t>Направление " Разработка ПСД на проведение капитального ремонта здания МБУЗ "ДГБ"</t>
  </si>
  <si>
    <t>15.</t>
  </si>
  <si>
    <t>Направление " Разработка ПСД на проведение капитального ремонта хирургического отделения МБУЗ "ЦГБ"</t>
  </si>
  <si>
    <t>16.</t>
  </si>
  <si>
    <t>Направление "Проведение мероприятий по обеспечению противопожарной безопасности"</t>
  </si>
  <si>
    <t>Управляющий делами</t>
  </si>
  <si>
    <t>Администрации города</t>
  </si>
  <si>
    <t>Ю. А. Лубенцов</t>
  </si>
  <si>
    <t>Заместитель Главы Администрации города-начальник финансового управления</t>
  </si>
  <si>
    <t>Т. В. Коденцова</t>
  </si>
  <si>
    <t>8.</t>
  </si>
  <si>
    <t xml:space="preserve">Подпрограмма «Выполнение функций муниципальными бюджетными учреждениями здравоохранения, в том числе по оказанию муниципальных услуг, в соответствии с установленным муниципальным заданием»  </t>
  </si>
  <si>
    <t xml:space="preserve">Направление «Мероприятия по борьбе с туберкулезом» </t>
  </si>
  <si>
    <t xml:space="preserve">Направление «Мероприятия по предупреждению распространения заболевания, вызванного вирусом иммунодефицита человека (ВИЧ - инфекция), диагностике и лечению ВИЧ- инфекции ассоциированных заболеваний с синдромом приобретенного иммунодефицита человека» </t>
  </si>
  <si>
    <t xml:space="preserve">Направление «Мероприятия по проведению вакцинопрофилактики» </t>
  </si>
  <si>
    <t xml:space="preserve">Направление «Мероприятия по обеспечению санитарной охраны территории ипредупреждению природно-очаговых и особо опасных инфекций среди населения в городе» </t>
  </si>
  <si>
    <t xml:space="preserve">Подпрограмма «Совершенствование подготовки медицинских кадров» </t>
  </si>
  <si>
    <t xml:space="preserve">Подпрограмма «Развитие службы детства и родовспоможения» </t>
  </si>
  <si>
    <t xml:space="preserve">Направление «Оснащение новым медицинским оборудованием женских консультаций и отделений службы детства и родовспоможения города» </t>
  </si>
  <si>
    <t xml:space="preserve">Подпрограмма «Укрепление материально-технической базы муниципальных бюджетных учреждений здравоохранения» </t>
  </si>
  <si>
    <t xml:space="preserve">Направление «Разработка ПСД на проведение капитального ремонта здания МБУЗ «ДГБ» </t>
  </si>
  <si>
    <t xml:space="preserve">Направление «Разработка ПСД на проведение капитального ремонта хирургического отделения МБУЗ «ЦГБ» </t>
  </si>
  <si>
    <t xml:space="preserve">Направление «Проведение мероприятий по обеспечению противопожарной безопасности» </t>
  </si>
  <si>
    <t xml:space="preserve">Направление «Меры по улучшению диспансерного наблюдения, раннего выявления и профилактики осложнений здоровья женщины-матери и ее новорожденного ребенка» </t>
  </si>
  <si>
    <t>федеральный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</si>
</sst>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7" xfId="0" applyNumberFormat="1" applyFont="1" applyBorder="1" applyAlignment="1" applyProtection="1">
      <alignment horizontal="justify" vertical="top" shrinkToFit="1"/>
      <protection locked="0"/>
    </xf>
    <xf numFmtId="164" fontId="1" fillId="0" borderId="7" xfId="0" applyNumberFormat="1" applyFont="1" applyBorder="1" applyAlignment="1" applyProtection="1">
      <alignment horizontal="center" vertical="top" shrinkToFit="1"/>
      <protection locked="0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justify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NumberFormat="1" applyFont="1" applyBorder="1" applyAlignment="1" applyProtection="1">
      <alignment horizontal="center" shrinkToFit="1"/>
      <protection locked="0"/>
    </xf>
    <xf numFmtId="44" fontId="1" fillId="0" borderId="7" xfId="0" applyNumberFormat="1" applyFont="1" applyBorder="1" applyAlignment="1" applyProtection="1">
      <alignment horizontal="center" vertical="top" shrinkToFit="1"/>
      <protection locked="0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justify" vertical="top" wrapText="1"/>
    </xf>
    <xf numFmtId="49" fontId="1" fillId="3" borderId="7" xfId="0" applyNumberFormat="1" applyFont="1" applyFill="1" applyBorder="1" applyAlignment="1">
      <alignment horizontal="justify" vertical="top" wrapText="1"/>
    </xf>
    <xf numFmtId="0" fontId="1" fillId="3" borderId="7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6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/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NumberFormat="1" applyFont="1" applyBorder="1" applyAlignment="1" applyProtection="1">
      <alignment horizontal="center" shrinkToFit="1"/>
      <protection locked="0"/>
    </xf>
    <xf numFmtId="0" fontId="3" fillId="0" borderId="7" xfId="0" applyNumberFormat="1" applyFont="1" applyBorder="1" applyAlignment="1" applyProtection="1">
      <alignment horizontal="justify" vertical="top" shrinkToFit="1"/>
      <protection locked="0"/>
    </xf>
    <xf numFmtId="164" fontId="3" fillId="0" borderId="7" xfId="0" applyNumberFormat="1" applyFont="1" applyBorder="1" applyAlignment="1" applyProtection="1">
      <alignment horizontal="center" vertical="top" shrinkToFit="1"/>
      <protection locked="0"/>
    </xf>
    <xf numFmtId="164" fontId="3" fillId="0" borderId="7" xfId="0" applyNumberFormat="1" applyFont="1" applyBorder="1" applyAlignment="1">
      <alignment horizontal="center" vertical="top" wrapText="1"/>
    </xf>
    <xf numFmtId="44" fontId="3" fillId="0" borderId="7" xfId="0" applyNumberFormat="1" applyFont="1" applyBorder="1" applyAlignment="1" applyProtection="1">
      <alignment horizontal="center" vertical="top" shrinkToFit="1"/>
      <protection locked="0"/>
    </xf>
    <xf numFmtId="0" fontId="6" fillId="0" borderId="0" xfId="0" applyNumberFormat="1" applyFont="1" applyAlignment="1" applyProtection="1">
      <alignment shrinkToFit="1"/>
      <protection locked="0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justify" vertical="top" wrapText="1"/>
    </xf>
    <xf numFmtId="0" fontId="3" fillId="0" borderId="7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3" fillId="0" borderId="8" xfId="0" applyNumberFormat="1" applyFont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8" fillId="0" borderId="0" xfId="0" applyFont="1"/>
    <xf numFmtId="0" fontId="8" fillId="0" borderId="0" xfId="0" applyNumberFormat="1" applyFont="1" applyAlignment="1" applyProtection="1">
      <alignment shrinkToFit="1"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/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" fillId="0" borderId="0" xfId="0" applyFont="1" applyAlignment="1">
      <alignment horizontal="justify" vertical="top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="60" zoomScaleNormal="60" workbookViewId="0">
      <selection activeCell="L20" sqref="L20"/>
    </sheetView>
  </sheetViews>
  <sheetFormatPr defaultColWidth="9.140625" defaultRowHeight="15" x14ac:dyDescent="0.2"/>
  <cols>
    <col min="1" max="1" width="5.42578125" style="72" customWidth="1"/>
    <col min="2" max="2" width="31.7109375" style="72" customWidth="1"/>
    <col min="3" max="5" width="9.140625" style="72" hidden="1" customWidth="1"/>
    <col min="6" max="6" width="10.42578125" style="72" hidden="1" customWidth="1"/>
    <col min="7" max="7" width="9.140625" style="72" hidden="1" customWidth="1"/>
    <col min="8" max="8" width="12.5703125" style="72" customWidth="1"/>
    <col min="9" max="9" width="10.5703125" style="72" customWidth="1"/>
    <col min="10" max="12" width="9.140625" style="72"/>
    <col min="13" max="13" width="11.5703125" style="72" customWidth="1"/>
    <col min="14" max="17" width="9.140625" style="72"/>
    <col min="18" max="18" width="12" style="72" customWidth="1"/>
    <col min="19" max="20" width="9.28515625" style="72" customWidth="1"/>
    <col min="21" max="21" width="9.42578125" style="72" customWidth="1"/>
    <col min="22" max="22" width="13.42578125" style="72" customWidth="1"/>
    <col min="23" max="23" width="22.5703125" style="72" customWidth="1"/>
    <col min="24" max="24" width="23.28515625" style="72" customWidth="1"/>
    <col min="25" max="16384" width="9.140625" style="72"/>
  </cols>
  <sheetData>
    <row r="1" spans="1:24" x14ac:dyDescent="0.2">
      <c r="B1" s="1"/>
    </row>
    <row r="2" spans="1:24" x14ac:dyDescent="0.2">
      <c r="B2" s="2"/>
    </row>
    <row r="3" spans="1:24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87" t="s">
        <v>0</v>
      </c>
      <c r="S3" s="87"/>
      <c r="T3" s="87"/>
      <c r="U3" s="87"/>
      <c r="V3" s="87"/>
      <c r="W3" s="87"/>
    </row>
    <row r="4" spans="1:24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87" t="s">
        <v>1</v>
      </c>
      <c r="S4" s="87"/>
      <c r="T4" s="87"/>
      <c r="U4" s="87"/>
      <c r="V4" s="87"/>
      <c r="W4" s="87"/>
    </row>
    <row r="5" spans="1:24" x14ac:dyDescent="0.2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88" t="s">
        <v>2</v>
      </c>
      <c r="S5" s="88"/>
      <c r="T5" s="88"/>
      <c r="U5" s="88"/>
      <c r="V5" s="88"/>
      <c r="W5" s="88"/>
    </row>
    <row r="6" spans="1:24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87" t="s">
        <v>3</v>
      </c>
      <c r="S6" s="87"/>
      <c r="T6" s="87"/>
      <c r="U6" s="87"/>
      <c r="V6" s="87"/>
      <c r="W6" s="87"/>
    </row>
    <row r="7" spans="1:24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87" t="s">
        <v>4</v>
      </c>
      <c r="S7" s="87"/>
      <c r="T7" s="87"/>
      <c r="U7" s="87"/>
      <c r="V7" s="87"/>
      <c r="W7" s="87"/>
    </row>
    <row r="8" spans="1:24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86" t="s">
        <v>5</v>
      </c>
      <c r="S8" s="86"/>
      <c r="T8" s="86"/>
      <c r="U8" s="86"/>
      <c r="V8" s="86"/>
      <c r="W8" s="86"/>
    </row>
    <row r="9" spans="1:24" x14ac:dyDescent="0.2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4" x14ac:dyDescent="0.2">
      <c r="B10" s="83" t="s">
        <v>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20"/>
    </row>
    <row r="11" spans="1:24" x14ac:dyDescent="0.2">
      <c r="B11" s="83" t="s">
        <v>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20"/>
    </row>
    <row r="12" spans="1:24" x14ac:dyDescent="0.2">
      <c r="B12" s="8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20"/>
    </row>
    <row r="13" spans="1:24" ht="15.75" thickBot="1" x14ac:dyDescent="0.25">
      <c r="B13" s="83"/>
      <c r="C13" s="85"/>
      <c r="D13" s="85"/>
      <c r="E13" s="85"/>
      <c r="F13" s="85"/>
      <c r="G13" s="85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20" t="s">
        <v>9</v>
      </c>
    </row>
    <row r="14" spans="1:24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 t="s">
        <v>10</v>
      </c>
    </row>
    <row r="15" spans="1:24" ht="135" x14ac:dyDescent="0.2">
      <c r="A15" s="81" t="s">
        <v>11</v>
      </c>
      <c r="B15" s="8" t="s">
        <v>12</v>
      </c>
      <c r="C15" s="8" t="s">
        <v>13</v>
      </c>
      <c r="D15" s="8" t="s">
        <v>14</v>
      </c>
      <c r="E15" s="8" t="s">
        <v>15</v>
      </c>
      <c r="F15" s="8" t="s">
        <v>16</v>
      </c>
      <c r="G15" s="8" t="s">
        <v>17</v>
      </c>
      <c r="H15" s="89" t="s">
        <v>18</v>
      </c>
      <c r="I15" s="89"/>
      <c r="J15" s="89"/>
      <c r="K15" s="89"/>
      <c r="L15" s="89"/>
      <c r="M15" s="89" t="s">
        <v>19</v>
      </c>
      <c r="N15" s="89"/>
      <c r="O15" s="89"/>
      <c r="P15" s="89"/>
      <c r="Q15" s="89"/>
      <c r="R15" s="89" t="s">
        <v>20</v>
      </c>
      <c r="S15" s="89"/>
      <c r="T15" s="89"/>
      <c r="U15" s="89"/>
      <c r="V15" s="89"/>
      <c r="W15" s="89" t="s">
        <v>21</v>
      </c>
      <c r="X15" s="89"/>
    </row>
    <row r="16" spans="1:24" x14ac:dyDescent="0.2">
      <c r="A16" s="78"/>
      <c r="B16" s="80"/>
      <c r="C16" s="92"/>
      <c r="D16" s="92"/>
      <c r="E16" s="92"/>
      <c r="F16" s="92"/>
      <c r="G16" s="92"/>
      <c r="H16" s="91" t="s">
        <v>22</v>
      </c>
      <c r="I16" s="91" t="s">
        <v>23</v>
      </c>
      <c r="J16" s="91" t="s">
        <v>24</v>
      </c>
      <c r="K16" s="91" t="s">
        <v>25</v>
      </c>
      <c r="L16" s="91" t="s">
        <v>26</v>
      </c>
      <c r="M16" s="91" t="s">
        <v>22</v>
      </c>
      <c r="N16" s="91" t="s">
        <v>23</v>
      </c>
      <c r="O16" s="91" t="s">
        <v>24</v>
      </c>
      <c r="P16" s="91" t="s">
        <v>25</v>
      </c>
      <c r="Q16" s="91" t="s">
        <v>26</v>
      </c>
      <c r="R16" s="91" t="s">
        <v>22</v>
      </c>
      <c r="S16" s="91" t="s">
        <v>94</v>
      </c>
      <c r="T16" s="91" t="s">
        <v>24</v>
      </c>
      <c r="U16" s="91" t="s">
        <v>25</v>
      </c>
      <c r="V16" s="91" t="s">
        <v>26</v>
      </c>
      <c r="W16" s="90"/>
      <c r="X16" s="90"/>
    </row>
    <row r="17" spans="1:24" ht="37.9" customHeight="1" x14ac:dyDescent="0.2">
      <c r="A17" s="82"/>
      <c r="B17" s="79"/>
      <c r="C17" s="92"/>
      <c r="D17" s="92"/>
      <c r="E17" s="92"/>
      <c r="F17" s="92"/>
      <c r="G17" s="92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0"/>
      <c r="X17" s="90"/>
    </row>
    <row r="18" spans="1:24" x14ac:dyDescent="0.2">
      <c r="A18" s="21">
        <v>1</v>
      </c>
      <c r="B18" s="22">
        <v>2</v>
      </c>
      <c r="C18" s="22">
        <v>2</v>
      </c>
      <c r="D18" s="22">
        <v>3</v>
      </c>
      <c r="E18" s="22">
        <v>4</v>
      </c>
      <c r="F18" s="22">
        <v>5</v>
      </c>
      <c r="G18" s="22">
        <v>6</v>
      </c>
      <c r="H18" s="22">
        <v>3</v>
      </c>
      <c r="I18" s="22">
        <v>4</v>
      </c>
      <c r="J18" s="22">
        <v>5</v>
      </c>
      <c r="K18" s="22">
        <v>6</v>
      </c>
      <c r="L18" s="22">
        <v>7</v>
      </c>
      <c r="M18" s="22">
        <v>8</v>
      </c>
      <c r="N18" s="22">
        <v>9</v>
      </c>
      <c r="O18" s="22">
        <v>10</v>
      </c>
      <c r="P18" s="22">
        <v>11</v>
      </c>
      <c r="Q18" s="22">
        <v>12</v>
      </c>
      <c r="R18" s="22">
        <v>13</v>
      </c>
      <c r="S18" s="22">
        <v>14</v>
      </c>
      <c r="T18" s="22">
        <v>15</v>
      </c>
      <c r="U18" s="22">
        <v>16</v>
      </c>
      <c r="V18" s="23">
        <v>17</v>
      </c>
      <c r="W18" s="93">
        <v>18</v>
      </c>
      <c r="X18" s="94"/>
    </row>
    <row r="19" spans="1:24" s="73" customFormat="1" x14ac:dyDescent="0.2">
      <c r="A19" s="24" t="s">
        <v>28</v>
      </c>
      <c r="B19" s="4" t="s">
        <v>29</v>
      </c>
      <c r="C19" s="4"/>
      <c r="D19" s="4"/>
      <c r="E19" s="4"/>
      <c r="F19" s="4"/>
      <c r="G19" s="4"/>
      <c r="H19" s="5">
        <f t="shared" ref="H19:V19" si="0">H21+H22+H27+H28+H31</f>
        <v>32792.199999999997</v>
      </c>
      <c r="I19" s="5">
        <f t="shared" si="0"/>
        <v>0</v>
      </c>
      <c r="J19" s="5">
        <f t="shared" si="0"/>
        <v>9896.9</v>
      </c>
      <c r="K19" s="5">
        <f t="shared" si="0"/>
        <v>21577.300000000003</v>
      </c>
      <c r="L19" s="5">
        <f t="shared" si="0"/>
        <v>1318</v>
      </c>
      <c r="M19" s="5">
        <f t="shared" si="0"/>
        <v>32008.2</v>
      </c>
      <c r="N19" s="5">
        <f t="shared" si="0"/>
        <v>0</v>
      </c>
      <c r="O19" s="5">
        <f t="shared" si="0"/>
        <v>9896.9</v>
      </c>
      <c r="P19" s="5">
        <f t="shared" si="0"/>
        <v>20793.3</v>
      </c>
      <c r="Q19" s="5">
        <f t="shared" si="0"/>
        <v>1318</v>
      </c>
      <c r="R19" s="5">
        <f t="shared" si="0"/>
        <v>32008.000000000004</v>
      </c>
      <c r="S19" s="5">
        <f t="shared" si="0"/>
        <v>0</v>
      </c>
      <c r="T19" s="5">
        <f t="shared" si="0"/>
        <v>9896.8000000000011</v>
      </c>
      <c r="U19" s="5">
        <f t="shared" si="0"/>
        <v>20793.2</v>
      </c>
      <c r="V19" s="5">
        <f t="shared" si="0"/>
        <v>1318</v>
      </c>
      <c r="W19" s="6">
        <f>M19-R19</f>
        <v>0.19999999999708962</v>
      </c>
      <c r="X19" s="25"/>
    </row>
    <row r="20" spans="1:24" ht="105" x14ac:dyDescent="0.2">
      <c r="A20" s="26" t="s">
        <v>28</v>
      </c>
      <c r="B20" s="7" t="s">
        <v>30</v>
      </c>
      <c r="C20" s="7" t="s">
        <v>31</v>
      </c>
      <c r="D20" s="7" t="s">
        <v>32</v>
      </c>
      <c r="E20" s="7">
        <v>4</v>
      </c>
      <c r="F20" s="7">
        <v>3</v>
      </c>
      <c r="G20" s="7">
        <v>25</v>
      </c>
      <c r="H20" s="8">
        <f t="shared" ref="H20:H33" si="1">I20+J20+K20+L20</f>
        <v>0</v>
      </c>
      <c r="I20" s="8"/>
      <c r="J20" s="6"/>
      <c r="K20" s="6"/>
      <c r="L20" s="8"/>
      <c r="M20" s="8">
        <f>N20+O20+P20+Q20</f>
        <v>0</v>
      </c>
      <c r="N20" s="8"/>
      <c r="O20" s="6"/>
      <c r="P20" s="6"/>
      <c r="Q20" s="8"/>
      <c r="R20" s="8">
        <f>S20+T20+U20+V20</f>
        <v>0</v>
      </c>
      <c r="S20" s="8"/>
      <c r="T20" s="6"/>
      <c r="U20" s="6"/>
      <c r="V20" s="9"/>
      <c r="W20" s="6">
        <f>M20-R20</f>
        <v>0</v>
      </c>
      <c r="X20" s="12"/>
    </row>
    <row r="21" spans="1:24" ht="154.15" customHeight="1" x14ac:dyDescent="0.2">
      <c r="A21" s="26" t="s">
        <v>33</v>
      </c>
      <c r="B21" s="10" t="s">
        <v>81</v>
      </c>
      <c r="C21" s="7" t="s">
        <v>35</v>
      </c>
      <c r="D21" s="7" t="s">
        <v>32</v>
      </c>
      <c r="E21" s="7">
        <v>13585</v>
      </c>
      <c r="F21" s="27" t="e">
        <f>#REF!+#REF!+#REF!</f>
        <v>#REF!</v>
      </c>
      <c r="G21" s="7"/>
      <c r="H21" s="6">
        <f t="shared" si="1"/>
        <v>26042.6</v>
      </c>
      <c r="I21" s="6">
        <v>0</v>
      </c>
      <c r="J21" s="8">
        <v>8247.9</v>
      </c>
      <c r="K21" s="8">
        <v>17794.7</v>
      </c>
      <c r="L21" s="6">
        <v>0</v>
      </c>
      <c r="M21" s="6">
        <f>N21+O21+P21+Q21</f>
        <v>25478.699999999997</v>
      </c>
      <c r="N21" s="6">
        <v>0</v>
      </c>
      <c r="O21" s="8">
        <v>8247.9</v>
      </c>
      <c r="P21" s="8">
        <v>17230.8</v>
      </c>
      <c r="Q21" s="6">
        <v>0</v>
      </c>
      <c r="R21" s="6">
        <f>S21+T21+U21+V21</f>
        <v>25478.6</v>
      </c>
      <c r="S21" s="6">
        <v>0</v>
      </c>
      <c r="T21" s="6">
        <v>8247.9</v>
      </c>
      <c r="U21" s="8">
        <v>17230.7</v>
      </c>
      <c r="V21" s="11">
        <v>0</v>
      </c>
      <c r="W21" s="6">
        <f>M21-R21</f>
        <v>9.9999999998544808E-2</v>
      </c>
      <c r="X21" s="12" t="s">
        <v>36</v>
      </c>
    </row>
    <row r="22" spans="1:24" ht="113.45" customHeight="1" x14ac:dyDescent="0.2">
      <c r="A22" s="26" t="s">
        <v>37</v>
      </c>
      <c r="B22" s="7" t="s">
        <v>38</v>
      </c>
      <c r="C22" s="7" t="s">
        <v>39</v>
      </c>
      <c r="D22" s="7" t="s">
        <v>40</v>
      </c>
      <c r="E22" s="28" t="s">
        <v>41</v>
      </c>
      <c r="F22" s="28" t="s">
        <v>41</v>
      </c>
      <c r="G22" s="29">
        <v>0</v>
      </c>
      <c r="H22" s="6">
        <f t="shared" ref="H22:V22" si="2">H23+H24+H25+H26</f>
        <v>837</v>
      </c>
      <c r="I22" s="6">
        <f t="shared" si="2"/>
        <v>0</v>
      </c>
      <c r="J22" s="6">
        <f t="shared" si="2"/>
        <v>354.2</v>
      </c>
      <c r="K22" s="6">
        <f t="shared" si="2"/>
        <v>323.7</v>
      </c>
      <c r="L22" s="6">
        <f t="shared" si="2"/>
        <v>159.1</v>
      </c>
      <c r="M22" s="6">
        <f t="shared" si="2"/>
        <v>616.9</v>
      </c>
      <c r="N22" s="6">
        <f t="shared" si="2"/>
        <v>0</v>
      </c>
      <c r="O22" s="6">
        <f t="shared" si="2"/>
        <v>354.2</v>
      </c>
      <c r="P22" s="6">
        <f t="shared" si="2"/>
        <v>103.6</v>
      </c>
      <c r="Q22" s="6">
        <f t="shared" si="2"/>
        <v>159.1</v>
      </c>
      <c r="R22" s="6">
        <f t="shared" si="2"/>
        <v>616.9</v>
      </c>
      <c r="S22" s="6">
        <f t="shared" si="2"/>
        <v>0</v>
      </c>
      <c r="T22" s="6">
        <f t="shared" si="2"/>
        <v>354.2</v>
      </c>
      <c r="U22" s="6">
        <f t="shared" si="2"/>
        <v>103.6</v>
      </c>
      <c r="V22" s="11">
        <f t="shared" si="2"/>
        <v>159.1</v>
      </c>
      <c r="W22" s="6">
        <f>W23+W24+W25+W26</f>
        <v>0</v>
      </c>
      <c r="X22" s="12"/>
    </row>
    <row r="23" spans="1:24" ht="165" x14ac:dyDescent="0.2">
      <c r="A23" s="26" t="s">
        <v>42</v>
      </c>
      <c r="B23" s="7" t="s">
        <v>82</v>
      </c>
      <c r="C23" s="7" t="s">
        <v>44</v>
      </c>
      <c r="D23" s="7" t="s">
        <v>40</v>
      </c>
      <c r="E23" s="7"/>
      <c r="F23" s="7" t="s">
        <v>45</v>
      </c>
      <c r="G23" s="7"/>
      <c r="H23" s="8">
        <f>I23+J23+K23+L23</f>
        <v>86.2</v>
      </c>
      <c r="I23" s="6">
        <v>0</v>
      </c>
      <c r="J23" s="6">
        <v>0</v>
      </c>
      <c r="K23" s="6">
        <v>86.2</v>
      </c>
      <c r="L23" s="6">
        <v>0</v>
      </c>
      <c r="M23" s="8">
        <f>N23+O23+P23+Q23</f>
        <v>0</v>
      </c>
      <c r="N23" s="6">
        <v>0</v>
      </c>
      <c r="O23" s="6">
        <v>0</v>
      </c>
      <c r="P23" s="6">
        <v>0</v>
      </c>
      <c r="Q23" s="6">
        <v>0</v>
      </c>
      <c r="R23" s="8">
        <f>S23+T23+U23+V23</f>
        <v>0</v>
      </c>
      <c r="S23" s="6">
        <v>0</v>
      </c>
      <c r="T23" s="6">
        <v>0</v>
      </c>
      <c r="U23" s="6">
        <v>0</v>
      </c>
      <c r="V23" s="11">
        <v>0</v>
      </c>
      <c r="W23" s="6">
        <f t="shared" ref="W23:W34" si="3">M23-R23</f>
        <v>0</v>
      </c>
      <c r="X23" s="12"/>
    </row>
    <row r="24" spans="1:24" ht="168" customHeight="1" x14ac:dyDescent="0.2">
      <c r="A24" s="26" t="s">
        <v>46</v>
      </c>
      <c r="B24" s="10" t="s">
        <v>83</v>
      </c>
      <c r="C24" s="7"/>
      <c r="D24" s="7"/>
      <c r="E24" s="28"/>
      <c r="F24" s="28"/>
      <c r="G24" s="29"/>
      <c r="H24" s="8">
        <f>I24+J24+K24+L24</f>
        <v>370.09999999999997</v>
      </c>
      <c r="I24" s="13">
        <v>0</v>
      </c>
      <c r="J24" s="13">
        <v>354.2</v>
      </c>
      <c r="K24" s="13">
        <v>0</v>
      </c>
      <c r="L24" s="13">
        <v>15.9</v>
      </c>
      <c r="M24" s="8">
        <f>N24+O24+P24+Q24</f>
        <v>370.09999999999997</v>
      </c>
      <c r="N24" s="13">
        <v>0</v>
      </c>
      <c r="O24" s="13">
        <v>354.2</v>
      </c>
      <c r="P24" s="13">
        <v>0</v>
      </c>
      <c r="Q24" s="13">
        <v>15.9</v>
      </c>
      <c r="R24" s="8">
        <f>S24+T24+U24+V24</f>
        <v>370.09999999999997</v>
      </c>
      <c r="S24" s="13">
        <v>0</v>
      </c>
      <c r="T24" s="13">
        <v>354.2</v>
      </c>
      <c r="U24" s="13">
        <v>0</v>
      </c>
      <c r="V24" s="14">
        <v>15.9</v>
      </c>
      <c r="W24" s="6">
        <f t="shared" si="3"/>
        <v>0</v>
      </c>
      <c r="X24" s="12"/>
    </row>
    <row r="25" spans="1:24" ht="105" x14ac:dyDescent="0.2">
      <c r="A25" s="26" t="s">
        <v>48</v>
      </c>
      <c r="B25" s="10" t="s">
        <v>84</v>
      </c>
      <c r="C25" s="7" t="s">
        <v>50</v>
      </c>
      <c r="D25" s="7" t="s">
        <v>51</v>
      </c>
      <c r="E25" s="7">
        <v>740</v>
      </c>
      <c r="F25" s="7">
        <v>740</v>
      </c>
      <c r="G25" s="7">
        <v>0</v>
      </c>
      <c r="H25" s="6">
        <f>I25+J25+K25+L25</f>
        <v>143.19999999999999</v>
      </c>
      <c r="I25" s="6">
        <v>0</v>
      </c>
      <c r="J25" s="6">
        <v>0</v>
      </c>
      <c r="K25" s="6">
        <v>0</v>
      </c>
      <c r="L25" s="6">
        <v>143.19999999999999</v>
      </c>
      <c r="M25" s="6">
        <f>N25+O25+P25+Q25</f>
        <v>143.19999999999999</v>
      </c>
      <c r="N25" s="6">
        <v>0</v>
      </c>
      <c r="O25" s="6">
        <v>0</v>
      </c>
      <c r="P25" s="6">
        <v>0</v>
      </c>
      <c r="Q25" s="6">
        <v>143.19999999999999</v>
      </c>
      <c r="R25" s="6">
        <f>S25+T25+U25+V25</f>
        <v>143.19999999999999</v>
      </c>
      <c r="S25" s="6">
        <v>0</v>
      </c>
      <c r="T25" s="6">
        <v>0</v>
      </c>
      <c r="U25" s="6">
        <v>0</v>
      </c>
      <c r="V25" s="11">
        <v>143.19999999999999</v>
      </c>
      <c r="W25" s="6">
        <f t="shared" si="3"/>
        <v>0</v>
      </c>
      <c r="X25" s="12"/>
    </row>
    <row r="26" spans="1:24" ht="135" x14ac:dyDescent="0.2">
      <c r="A26" s="26" t="s">
        <v>52</v>
      </c>
      <c r="B26" s="77" t="s">
        <v>85</v>
      </c>
      <c r="C26" s="7" t="s">
        <v>54</v>
      </c>
      <c r="D26" s="7" t="s">
        <v>55</v>
      </c>
      <c r="E26" s="7">
        <v>568</v>
      </c>
      <c r="F26" s="7">
        <v>568</v>
      </c>
      <c r="G26" s="7">
        <v>0</v>
      </c>
      <c r="H26" s="8">
        <f t="shared" si="1"/>
        <v>237.5</v>
      </c>
      <c r="I26" s="6">
        <v>0</v>
      </c>
      <c r="J26" s="6">
        <v>0</v>
      </c>
      <c r="K26" s="8">
        <v>237.5</v>
      </c>
      <c r="L26" s="13">
        <v>0</v>
      </c>
      <c r="M26" s="8">
        <f>N26+O26+P26+Q26</f>
        <v>103.6</v>
      </c>
      <c r="N26" s="6">
        <v>0</v>
      </c>
      <c r="O26" s="6">
        <v>0</v>
      </c>
      <c r="P26" s="8">
        <v>103.6</v>
      </c>
      <c r="Q26" s="13">
        <v>0</v>
      </c>
      <c r="R26" s="8">
        <f>S26+T26+U26+V26</f>
        <v>103.6</v>
      </c>
      <c r="S26" s="6">
        <v>0</v>
      </c>
      <c r="T26" s="6">
        <v>0</v>
      </c>
      <c r="U26" s="8">
        <v>103.6</v>
      </c>
      <c r="V26" s="14">
        <v>0</v>
      </c>
      <c r="W26" s="6">
        <f t="shared" si="3"/>
        <v>0</v>
      </c>
      <c r="X26" s="12"/>
    </row>
    <row r="27" spans="1:24" ht="64.150000000000006" customHeight="1" x14ac:dyDescent="0.2">
      <c r="A27" s="26" t="s">
        <v>80</v>
      </c>
      <c r="B27" s="7" t="s">
        <v>86</v>
      </c>
      <c r="C27" s="7"/>
      <c r="D27" s="7"/>
      <c r="E27" s="7"/>
      <c r="F27" s="7"/>
      <c r="G27" s="7"/>
      <c r="H27" s="6">
        <f>I27+J27+K27+L27</f>
        <v>244.2</v>
      </c>
      <c r="I27" s="6">
        <v>0</v>
      </c>
      <c r="J27" s="6">
        <v>220</v>
      </c>
      <c r="K27" s="6">
        <v>24.2</v>
      </c>
      <c r="L27" s="6">
        <v>0</v>
      </c>
      <c r="M27" s="6">
        <f>N27+O27+P27+Q27</f>
        <v>244.2</v>
      </c>
      <c r="N27" s="6">
        <v>0</v>
      </c>
      <c r="O27" s="6">
        <v>220</v>
      </c>
      <c r="P27" s="6">
        <v>24.2</v>
      </c>
      <c r="Q27" s="6">
        <v>0</v>
      </c>
      <c r="R27" s="6">
        <f>S27+T27+U27+V27</f>
        <v>244.2</v>
      </c>
      <c r="S27" s="6">
        <v>0</v>
      </c>
      <c r="T27" s="6">
        <v>220</v>
      </c>
      <c r="U27" s="6">
        <v>24.2</v>
      </c>
      <c r="V27" s="11">
        <v>0</v>
      </c>
      <c r="W27" s="6">
        <f t="shared" si="3"/>
        <v>0</v>
      </c>
      <c r="X27" s="12"/>
    </row>
    <row r="28" spans="1:24" ht="45" x14ac:dyDescent="0.2">
      <c r="A28" s="26" t="s">
        <v>57</v>
      </c>
      <c r="B28" s="7" t="s">
        <v>87</v>
      </c>
      <c r="C28" s="7"/>
      <c r="D28" s="7"/>
      <c r="E28" s="7"/>
      <c r="F28" s="7"/>
      <c r="G28" s="7"/>
      <c r="H28" s="6">
        <f t="shared" ref="H28:K28" si="4">H29+H30</f>
        <v>1158.9000000000001</v>
      </c>
      <c r="I28" s="6">
        <f t="shared" si="4"/>
        <v>0</v>
      </c>
      <c r="J28" s="6">
        <f t="shared" si="4"/>
        <v>0</v>
      </c>
      <c r="K28" s="6">
        <f t="shared" si="4"/>
        <v>0</v>
      </c>
      <c r="L28" s="6">
        <f>L29+L30</f>
        <v>1158.9000000000001</v>
      </c>
      <c r="M28" s="6">
        <f t="shared" ref="M28:W28" si="5">M29+M30</f>
        <v>1158.9000000000001</v>
      </c>
      <c r="N28" s="6">
        <f t="shared" si="5"/>
        <v>0</v>
      </c>
      <c r="O28" s="6">
        <f t="shared" si="5"/>
        <v>0</v>
      </c>
      <c r="P28" s="6">
        <f t="shared" si="5"/>
        <v>0</v>
      </c>
      <c r="Q28" s="6">
        <f t="shared" si="5"/>
        <v>1158.9000000000001</v>
      </c>
      <c r="R28" s="6">
        <f t="shared" si="5"/>
        <v>1158.9000000000001</v>
      </c>
      <c r="S28" s="6">
        <f t="shared" si="5"/>
        <v>0</v>
      </c>
      <c r="T28" s="6">
        <f t="shared" si="5"/>
        <v>0</v>
      </c>
      <c r="U28" s="6">
        <f t="shared" si="5"/>
        <v>0</v>
      </c>
      <c r="V28" s="6">
        <f t="shared" si="5"/>
        <v>1158.9000000000001</v>
      </c>
      <c r="W28" s="6">
        <f t="shared" si="5"/>
        <v>0</v>
      </c>
      <c r="X28" s="12"/>
    </row>
    <row r="29" spans="1:24" ht="105" x14ac:dyDescent="0.2">
      <c r="A29" s="26" t="s">
        <v>59</v>
      </c>
      <c r="B29" s="7" t="s">
        <v>93</v>
      </c>
      <c r="C29" s="7" t="s">
        <v>63</v>
      </c>
      <c r="D29" s="7" t="s">
        <v>40</v>
      </c>
      <c r="E29" s="7">
        <v>41</v>
      </c>
      <c r="F29" s="7">
        <v>41</v>
      </c>
      <c r="G29" s="7">
        <v>0</v>
      </c>
      <c r="H29" s="6">
        <f t="shared" si="1"/>
        <v>729.3</v>
      </c>
      <c r="I29" s="6">
        <v>0</v>
      </c>
      <c r="J29" s="6">
        <v>0</v>
      </c>
      <c r="K29" s="6">
        <v>0</v>
      </c>
      <c r="L29" s="6">
        <v>729.3</v>
      </c>
      <c r="M29" s="6">
        <f>N29+O29+P29+Q29</f>
        <v>729.3</v>
      </c>
      <c r="N29" s="6">
        <v>0</v>
      </c>
      <c r="O29" s="6">
        <v>0</v>
      </c>
      <c r="P29" s="6">
        <v>0</v>
      </c>
      <c r="Q29" s="6">
        <v>729.3</v>
      </c>
      <c r="R29" s="6">
        <f>S29+T29+U29+V29</f>
        <v>729.3</v>
      </c>
      <c r="S29" s="6">
        <v>0</v>
      </c>
      <c r="T29" s="6">
        <v>0</v>
      </c>
      <c r="U29" s="6">
        <v>0</v>
      </c>
      <c r="V29" s="11">
        <v>729.3</v>
      </c>
      <c r="W29" s="6">
        <f t="shared" si="3"/>
        <v>0</v>
      </c>
      <c r="X29" s="12"/>
    </row>
    <row r="30" spans="1:24" ht="145.15" customHeight="1" x14ac:dyDescent="0.2">
      <c r="A30" s="26" t="s">
        <v>61</v>
      </c>
      <c r="B30" s="10" t="s">
        <v>88</v>
      </c>
      <c r="C30" s="7" t="s">
        <v>63</v>
      </c>
      <c r="D30" s="7" t="s">
        <v>40</v>
      </c>
      <c r="E30" s="7">
        <v>13</v>
      </c>
      <c r="F30" s="7">
        <v>13</v>
      </c>
      <c r="G30" s="7">
        <v>0</v>
      </c>
      <c r="H30" s="6">
        <f t="shared" ref="H30" si="6">I30+J30+K30+L30</f>
        <v>429.6</v>
      </c>
      <c r="I30" s="6">
        <v>0</v>
      </c>
      <c r="J30" s="6">
        <v>0</v>
      </c>
      <c r="K30" s="6">
        <v>0</v>
      </c>
      <c r="L30" s="6">
        <v>429.6</v>
      </c>
      <c r="M30" s="6">
        <f>N30+O30+P30+Q30</f>
        <v>429.6</v>
      </c>
      <c r="N30" s="6">
        <v>0</v>
      </c>
      <c r="O30" s="6">
        <v>0</v>
      </c>
      <c r="P30" s="6">
        <v>0</v>
      </c>
      <c r="Q30" s="6">
        <v>429.6</v>
      </c>
      <c r="R30" s="6">
        <f>S30+T30+U30+V30</f>
        <v>429.6</v>
      </c>
      <c r="S30" s="6">
        <v>0</v>
      </c>
      <c r="T30" s="6">
        <v>0</v>
      </c>
      <c r="U30" s="6">
        <v>0</v>
      </c>
      <c r="V30" s="11">
        <v>429.6</v>
      </c>
      <c r="W30" s="6">
        <f t="shared" ref="W30" si="7">M30-R30</f>
        <v>0</v>
      </c>
      <c r="X30" s="12"/>
    </row>
    <row r="31" spans="1:24" ht="90" x14ac:dyDescent="0.2">
      <c r="A31" s="26" t="s">
        <v>64</v>
      </c>
      <c r="B31" s="10" t="s">
        <v>89</v>
      </c>
      <c r="C31" s="7"/>
      <c r="D31" s="7"/>
      <c r="E31" s="7"/>
      <c r="F31" s="7"/>
      <c r="G31" s="7"/>
      <c r="H31" s="6">
        <f>H32+H33+H34</f>
        <v>4509.5</v>
      </c>
      <c r="I31" s="6">
        <f t="shared" ref="I31:W31" si="8">I32+I33+I34</f>
        <v>0</v>
      </c>
      <c r="J31" s="6">
        <f t="shared" si="8"/>
        <v>1074.8</v>
      </c>
      <c r="K31" s="6">
        <f t="shared" si="8"/>
        <v>3434.7000000000003</v>
      </c>
      <c r="L31" s="6">
        <f t="shared" si="8"/>
        <v>0</v>
      </c>
      <c r="M31" s="6">
        <f t="shared" si="8"/>
        <v>4509.5</v>
      </c>
      <c r="N31" s="6">
        <f t="shared" si="8"/>
        <v>0</v>
      </c>
      <c r="O31" s="6">
        <f t="shared" si="8"/>
        <v>1074.8</v>
      </c>
      <c r="P31" s="6">
        <f t="shared" si="8"/>
        <v>3434.7000000000003</v>
      </c>
      <c r="Q31" s="6">
        <f t="shared" si="8"/>
        <v>0</v>
      </c>
      <c r="R31" s="6">
        <f t="shared" si="8"/>
        <v>4509.4000000000005</v>
      </c>
      <c r="S31" s="6">
        <f t="shared" si="8"/>
        <v>0</v>
      </c>
      <c r="T31" s="6">
        <f t="shared" si="8"/>
        <v>1074.7</v>
      </c>
      <c r="U31" s="6">
        <f t="shared" si="8"/>
        <v>3434.7000000000003</v>
      </c>
      <c r="V31" s="6">
        <f t="shared" si="8"/>
        <v>0</v>
      </c>
      <c r="W31" s="6">
        <f t="shared" si="8"/>
        <v>0.10000000000013642</v>
      </c>
      <c r="X31" s="12" t="s">
        <v>68</v>
      </c>
    </row>
    <row r="32" spans="1:24" ht="60" x14ac:dyDescent="0.2">
      <c r="A32" s="26" t="s">
        <v>66</v>
      </c>
      <c r="B32" s="10" t="s">
        <v>90</v>
      </c>
      <c r="C32" s="7"/>
      <c r="D32" s="7"/>
      <c r="E32" s="7"/>
      <c r="F32" s="7"/>
      <c r="G32" s="7"/>
      <c r="H32" s="6">
        <f t="shared" si="1"/>
        <v>1567.4</v>
      </c>
      <c r="I32" s="6">
        <v>0</v>
      </c>
      <c r="J32" s="6">
        <v>0</v>
      </c>
      <c r="K32" s="6">
        <v>1567.4</v>
      </c>
      <c r="L32" s="6">
        <v>0</v>
      </c>
      <c r="M32" s="6">
        <f>N32+O32+P32+Q32</f>
        <v>1567.4</v>
      </c>
      <c r="N32" s="6">
        <v>0</v>
      </c>
      <c r="O32" s="6">
        <v>0</v>
      </c>
      <c r="P32" s="6">
        <v>1567.4</v>
      </c>
      <c r="Q32" s="6">
        <v>0</v>
      </c>
      <c r="R32" s="6">
        <f>S32+T32+U32+V32</f>
        <v>1567.4</v>
      </c>
      <c r="S32" s="6">
        <v>0</v>
      </c>
      <c r="T32" s="6">
        <v>0</v>
      </c>
      <c r="U32" s="6">
        <v>1567.4</v>
      </c>
      <c r="V32" s="11">
        <v>0</v>
      </c>
      <c r="W32" s="6">
        <f t="shared" si="3"/>
        <v>0</v>
      </c>
      <c r="X32" s="12"/>
    </row>
    <row r="33" spans="1:24" ht="75" x14ac:dyDescent="0.2">
      <c r="A33" s="26" t="s">
        <v>69</v>
      </c>
      <c r="B33" s="7" t="s">
        <v>91</v>
      </c>
      <c r="C33" s="7"/>
      <c r="D33" s="7"/>
      <c r="E33" s="7"/>
      <c r="F33" s="7"/>
      <c r="G33" s="7"/>
      <c r="H33" s="6">
        <f t="shared" si="1"/>
        <v>1749.2</v>
      </c>
      <c r="I33" s="6">
        <v>0</v>
      </c>
      <c r="J33" s="6">
        <v>0</v>
      </c>
      <c r="K33" s="6">
        <v>1749.2</v>
      </c>
      <c r="L33" s="6">
        <v>0</v>
      </c>
      <c r="M33" s="6">
        <f>N33+O33+P33+Q33</f>
        <v>1749.2</v>
      </c>
      <c r="N33" s="6">
        <v>0</v>
      </c>
      <c r="O33" s="6">
        <v>0</v>
      </c>
      <c r="P33" s="6">
        <v>1749.2</v>
      </c>
      <c r="Q33" s="6">
        <v>0</v>
      </c>
      <c r="R33" s="6">
        <f>S33+T33+U33+V33</f>
        <v>1749.2</v>
      </c>
      <c r="S33" s="6">
        <v>0</v>
      </c>
      <c r="T33" s="6">
        <v>0</v>
      </c>
      <c r="U33" s="6">
        <v>1749.2</v>
      </c>
      <c r="V33" s="11">
        <v>0</v>
      </c>
      <c r="W33" s="6">
        <f t="shared" si="3"/>
        <v>0</v>
      </c>
      <c r="X33" s="12"/>
    </row>
    <row r="34" spans="1:24" ht="75" x14ac:dyDescent="0.2">
      <c r="A34" s="26" t="s">
        <v>71</v>
      </c>
      <c r="B34" s="10" t="s">
        <v>92</v>
      </c>
      <c r="C34" s="7"/>
      <c r="D34" s="7"/>
      <c r="E34" s="29"/>
      <c r="F34" s="29"/>
      <c r="G34" s="29"/>
      <c r="H34" s="6">
        <v>1192.9000000000001</v>
      </c>
      <c r="I34" s="6">
        <v>0</v>
      </c>
      <c r="J34" s="6">
        <v>1074.8</v>
      </c>
      <c r="K34" s="6">
        <v>118.1</v>
      </c>
      <c r="L34" s="6">
        <v>0</v>
      </c>
      <c r="M34" s="6">
        <v>1192.9000000000001</v>
      </c>
      <c r="N34" s="6">
        <v>0</v>
      </c>
      <c r="O34" s="6">
        <v>1074.8</v>
      </c>
      <c r="P34" s="6">
        <v>118.1</v>
      </c>
      <c r="Q34" s="6">
        <v>0</v>
      </c>
      <c r="R34" s="6">
        <v>1192.8</v>
      </c>
      <c r="S34" s="6">
        <v>0</v>
      </c>
      <c r="T34" s="6">
        <v>1074.7</v>
      </c>
      <c r="U34" s="6">
        <v>118.1</v>
      </c>
      <c r="V34" s="11">
        <v>0</v>
      </c>
      <c r="W34" s="6">
        <f t="shared" si="3"/>
        <v>0.10000000000013642</v>
      </c>
      <c r="X34" s="12"/>
    </row>
    <row r="35" spans="1:24" x14ac:dyDescent="0.2">
      <c r="A35" s="74"/>
      <c r="B35" s="75"/>
      <c r="C35" s="75"/>
      <c r="D35" s="75"/>
      <c r="E35" s="75"/>
      <c r="F35" s="75"/>
      <c r="G35" s="75"/>
      <c r="H35" s="18"/>
      <c r="I35" s="18"/>
      <c r="J35" s="18"/>
      <c r="K35" s="18"/>
      <c r="L35" s="18"/>
      <c r="M35" s="18"/>
      <c r="N35" s="76">
        <f>SUM(N20:N34)</f>
        <v>0</v>
      </c>
      <c r="O35" s="76">
        <f>SUM(O20:O34)</f>
        <v>11325.9</v>
      </c>
      <c r="P35" s="76">
        <f>SUM(P20:P34)</f>
        <v>24331.599999999999</v>
      </c>
      <c r="Q35" s="76">
        <f>SUM(Q20:Q34)</f>
        <v>2636</v>
      </c>
      <c r="R35" s="17"/>
      <c r="S35" s="76" t="e">
        <f>SUM(#REF!)</f>
        <v>#REF!</v>
      </c>
      <c r="T35" s="76">
        <f>SUM(T20:T34)</f>
        <v>11325.700000000003</v>
      </c>
      <c r="U35" s="76">
        <f>SUM(U20:U34)</f>
        <v>24331.5</v>
      </c>
      <c r="V35" s="76">
        <f>SUM(V20:V34)</f>
        <v>2636</v>
      </c>
      <c r="W35" s="18"/>
      <c r="X35" s="75"/>
    </row>
    <row r="36" spans="1:24" ht="32.25" customHeight="1" x14ac:dyDescent="0.2">
      <c r="B36" s="18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8"/>
      <c r="T36" s="18"/>
      <c r="U36" s="18"/>
      <c r="V36" s="18"/>
      <c r="W36" s="18"/>
      <c r="X36" s="18"/>
    </row>
    <row r="37" spans="1:24" x14ac:dyDescent="0.2">
      <c r="B37" s="18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8"/>
      <c r="T37" s="18"/>
      <c r="U37" s="18"/>
      <c r="V37" s="18"/>
      <c r="W37" s="18" t="s">
        <v>77</v>
      </c>
      <c r="X37" s="18"/>
    </row>
    <row r="38" spans="1:24" x14ac:dyDescent="0.2">
      <c r="B38" s="18"/>
      <c r="C38" s="18"/>
      <c r="D38" s="18"/>
      <c r="E38" s="18"/>
      <c r="F38" s="18"/>
      <c r="G38" s="18"/>
      <c r="H38" s="18"/>
      <c r="I38" s="18"/>
      <c r="J38" s="95"/>
      <c r="K38" s="95"/>
      <c r="L38" s="95"/>
      <c r="M38" s="18"/>
      <c r="N38" s="18"/>
      <c r="O38" s="18"/>
      <c r="P38" s="18"/>
      <c r="Q38" s="18"/>
      <c r="R38" s="19"/>
      <c r="S38" s="18"/>
      <c r="T38" s="18"/>
      <c r="U38" s="18"/>
      <c r="V38" s="18"/>
      <c r="W38" s="18"/>
      <c r="X38" s="18"/>
    </row>
    <row r="39" spans="1:24" x14ac:dyDescent="0.2">
      <c r="B39" s="3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18"/>
      <c r="T39" s="18"/>
      <c r="U39" s="18"/>
      <c r="V39" s="18"/>
      <c r="W39" s="18"/>
      <c r="X39" s="18"/>
    </row>
    <row r="40" spans="1:24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18"/>
      <c r="T40" s="18"/>
      <c r="U40" s="18"/>
      <c r="V40" s="18"/>
      <c r="W40" s="18"/>
      <c r="X40" s="18"/>
    </row>
    <row r="41" spans="1:24" x14ac:dyDescent="0.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19"/>
      <c r="S41" s="75"/>
      <c r="T41" s="75"/>
      <c r="U41" s="75"/>
      <c r="V41" s="75"/>
      <c r="W41" s="75"/>
      <c r="X41" s="75"/>
    </row>
    <row r="42" spans="1:24" x14ac:dyDescent="0.2">
      <c r="B42" s="18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19"/>
      <c r="S42" s="75"/>
      <c r="T42" s="75"/>
      <c r="U42" s="75"/>
      <c r="V42" s="75"/>
      <c r="W42" s="75"/>
      <c r="X42" s="75"/>
    </row>
    <row r="43" spans="1:24" x14ac:dyDescent="0.2">
      <c r="B43" s="18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19"/>
      <c r="S43" s="75"/>
      <c r="T43" s="75"/>
      <c r="U43" s="75"/>
      <c r="V43" s="75"/>
      <c r="W43" s="75"/>
      <c r="X43" s="75"/>
    </row>
    <row r="44" spans="1:24" x14ac:dyDescent="0.2">
      <c r="R44" s="31"/>
    </row>
    <row r="45" spans="1:24" x14ac:dyDescent="0.2">
      <c r="R45" s="31"/>
    </row>
  </sheetData>
  <mergeCells count="36">
    <mergeCell ref="W18:X18"/>
    <mergeCell ref="J38:L38"/>
    <mergeCell ref="Q16:Q17"/>
    <mergeCell ref="R16:R17"/>
    <mergeCell ref="S16:S17"/>
    <mergeCell ref="T16:T17"/>
    <mergeCell ref="U16:U17"/>
    <mergeCell ref="C16:C17"/>
    <mergeCell ref="D16:D17"/>
    <mergeCell ref="F16:F17"/>
    <mergeCell ref="G16:G17"/>
    <mergeCell ref="O16:O17"/>
    <mergeCell ref="E16:E17"/>
    <mergeCell ref="H15:L15"/>
    <mergeCell ref="M15:Q15"/>
    <mergeCell ref="R15:V15"/>
    <mergeCell ref="W15:X17"/>
    <mergeCell ref="H16:H17"/>
    <mergeCell ref="I16:I17"/>
    <mergeCell ref="J16:J17"/>
    <mergeCell ref="L16:L17"/>
    <mergeCell ref="M16:M17"/>
    <mergeCell ref="N16:N17"/>
    <mergeCell ref="V16:V17"/>
    <mergeCell ref="K16:K17"/>
    <mergeCell ref="P16:P17"/>
    <mergeCell ref="R3:W3"/>
    <mergeCell ref="R4:W4"/>
    <mergeCell ref="R5:W5"/>
    <mergeCell ref="R6:W6"/>
    <mergeCell ref="R7:W7"/>
    <mergeCell ref="B10:W10"/>
    <mergeCell ref="B11:W11"/>
    <mergeCell ref="B12:W12"/>
    <mergeCell ref="B13:W13"/>
    <mergeCell ref="R8:W8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6.5703125" style="32" customWidth="1"/>
    <col min="2" max="2" width="28.7109375" style="32" customWidth="1"/>
    <col min="3" max="7" width="0" style="32" hidden="1" customWidth="1"/>
    <col min="8" max="8" width="8.140625" style="32" customWidth="1"/>
    <col min="9" max="9" width="8.28515625" style="32" customWidth="1"/>
    <col min="10" max="10" width="8.7109375" style="32" customWidth="1"/>
    <col min="11" max="11" width="8.28515625" style="32" customWidth="1"/>
    <col min="12" max="12" width="7.42578125" style="32" customWidth="1"/>
    <col min="13" max="16" width="9.140625" style="32"/>
    <col min="17" max="17" width="8.85546875" style="32" customWidth="1"/>
    <col min="18" max="16384" width="9.140625" style="32"/>
  </cols>
  <sheetData>
    <row r="1" spans="1:24" x14ac:dyDescent="0.2">
      <c r="B1" s="33"/>
    </row>
    <row r="2" spans="1:24" x14ac:dyDescent="0.2">
      <c r="B2" s="34"/>
    </row>
    <row r="3" spans="1:24" x14ac:dyDescent="0.2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00" t="s">
        <v>0</v>
      </c>
      <c r="S3" s="100"/>
      <c r="T3" s="100"/>
      <c r="U3" s="100"/>
      <c r="V3" s="100"/>
      <c r="W3" s="100"/>
    </row>
    <row r="4" spans="1:24" x14ac:dyDescent="0.2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00" t="s">
        <v>1</v>
      </c>
      <c r="S4" s="100"/>
      <c r="T4" s="100"/>
      <c r="U4" s="100"/>
      <c r="V4" s="100"/>
      <c r="W4" s="100"/>
    </row>
    <row r="5" spans="1:24" x14ac:dyDescent="0.2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01" t="s">
        <v>2</v>
      </c>
      <c r="S5" s="101"/>
      <c r="T5" s="101"/>
      <c r="U5" s="101"/>
      <c r="V5" s="101"/>
      <c r="W5" s="101"/>
    </row>
    <row r="6" spans="1:24" x14ac:dyDescent="0.2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00" t="s">
        <v>3</v>
      </c>
      <c r="S6" s="100"/>
      <c r="T6" s="100"/>
      <c r="U6" s="100"/>
      <c r="V6" s="100"/>
      <c r="W6" s="100"/>
    </row>
    <row r="7" spans="1:24" x14ac:dyDescent="0.2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100" t="s">
        <v>4</v>
      </c>
      <c r="S7" s="100"/>
      <c r="T7" s="100"/>
      <c r="U7" s="100"/>
      <c r="V7" s="100"/>
      <c r="W7" s="100"/>
    </row>
    <row r="8" spans="1:24" x14ac:dyDescent="0.2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99" t="s">
        <v>5</v>
      </c>
      <c r="S8" s="99"/>
      <c r="T8" s="99"/>
      <c r="U8" s="99"/>
      <c r="V8" s="99"/>
      <c r="W8" s="99"/>
    </row>
    <row r="9" spans="1:24" x14ac:dyDescent="0.2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4" x14ac:dyDescent="0.2">
      <c r="B10" s="96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36"/>
    </row>
    <row r="11" spans="1:24" x14ac:dyDescent="0.2"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36"/>
    </row>
    <row r="12" spans="1:24" x14ac:dyDescent="0.2">
      <c r="B12" s="97" t="s">
        <v>8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36"/>
    </row>
    <row r="13" spans="1:24" ht="13.5" thickBot="1" x14ac:dyDescent="0.25">
      <c r="B13" s="96"/>
      <c r="C13" s="98"/>
      <c r="D13" s="98"/>
      <c r="E13" s="98"/>
      <c r="F13" s="98"/>
      <c r="G13" s="98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36" t="s">
        <v>9</v>
      </c>
    </row>
    <row r="14" spans="1:24" ht="13.5" thickBot="1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 t="s">
        <v>10</v>
      </c>
    </row>
    <row r="15" spans="1:24" ht="108" customHeight="1" thickBot="1" x14ac:dyDescent="0.25">
      <c r="A15" s="37" t="s">
        <v>11</v>
      </c>
      <c r="B15" s="38" t="s">
        <v>12</v>
      </c>
      <c r="C15" s="39" t="s">
        <v>13</v>
      </c>
      <c r="D15" s="40" t="s">
        <v>14</v>
      </c>
      <c r="E15" s="40" t="s">
        <v>15</v>
      </c>
      <c r="F15" s="40" t="s">
        <v>16</v>
      </c>
      <c r="G15" s="40" t="s">
        <v>17</v>
      </c>
      <c r="H15" s="102" t="s">
        <v>18</v>
      </c>
      <c r="I15" s="103"/>
      <c r="J15" s="103"/>
      <c r="K15" s="103"/>
      <c r="L15" s="104"/>
      <c r="M15" s="105" t="s">
        <v>19</v>
      </c>
      <c r="N15" s="105"/>
      <c r="O15" s="105"/>
      <c r="P15" s="105"/>
      <c r="Q15" s="105"/>
      <c r="R15" s="105" t="s">
        <v>20</v>
      </c>
      <c r="S15" s="105"/>
      <c r="T15" s="105"/>
      <c r="U15" s="105"/>
      <c r="V15" s="102"/>
      <c r="W15" s="106" t="s">
        <v>21</v>
      </c>
      <c r="X15" s="107"/>
    </row>
    <row r="16" spans="1:24" ht="13.5" thickBot="1" x14ac:dyDescent="0.25">
      <c r="A16" s="41"/>
      <c r="B16" s="42"/>
      <c r="C16" s="121"/>
      <c r="D16" s="121"/>
      <c r="E16" s="121"/>
      <c r="F16" s="121"/>
      <c r="G16" s="121"/>
      <c r="H16" s="112" t="s">
        <v>22</v>
      </c>
      <c r="I16" s="112" t="s">
        <v>23</v>
      </c>
      <c r="J16" s="112" t="s">
        <v>24</v>
      </c>
      <c r="K16" s="112" t="s">
        <v>25</v>
      </c>
      <c r="L16" s="112" t="s">
        <v>26</v>
      </c>
      <c r="M16" s="112" t="s">
        <v>22</v>
      </c>
      <c r="N16" s="112" t="s">
        <v>27</v>
      </c>
      <c r="O16" s="112" t="s">
        <v>24</v>
      </c>
      <c r="P16" s="112" t="s">
        <v>25</v>
      </c>
      <c r="Q16" s="112" t="s">
        <v>26</v>
      </c>
      <c r="R16" s="112" t="s">
        <v>22</v>
      </c>
      <c r="S16" s="112" t="s">
        <v>9</v>
      </c>
      <c r="T16" s="112" t="s">
        <v>24</v>
      </c>
      <c r="U16" s="112" t="s">
        <v>25</v>
      </c>
      <c r="V16" s="114" t="s">
        <v>26</v>
      </c>
      <c r="W16" s="108"/>
      <c r="X16" s="109"/>
    </row>
    <row r="17" spans="1:24" ht="56.25" customHeight="1" thickBot="1" x14ac:dyDescent="0.25">
      <c r="A17" s="43"/>
      <c r="B17" s="44"/>
      <c r="C17" s="122"/>
      <c r="D17" s="122"/>
      <c r="E17" s="122"/>
      <c r="F17" s="122"/>
      <c r="G17" s="12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5"/>
      <c r="W17" s="110"/>
      <c r="X17" s="111"/>
    </row>
    <row r="18" spans="1:24" x14ac:dyDescent="0.2">
      <c r="A18" s="45">
        <v>1</v>
      </c>
      <c r="B18" s="46">
        <v>2</v>
      </c>
      <c r="C18" s="46">
        <v>2</v>
      </c>
      <c r="D18" s="46">
        <v>3</v>
      </c>
      <c r="E18" s="46">
        <v>4</v>
      </c>
      <c r="F18" s="46">
        <v>5</v>
      </c>
      <c r="G18" s="46">
        <v>6</v>
      </c>
      <c r="H18" s="46">
        <v>3</v>
      </c>
      <c r="I18" s="46">
        <v>4</v>
      </c>
      <c r="J18" s="46">
        <v>5</v>
      </c>
      <c r="K18" s="46">
        <v>6</v>
      </c>
      <c r="L18" s="46">
        <v>7</v>
      </c>
      <c r="M18" s="46">
        <v>8</v>
      </c>
      <c r="N18" s="46">
        <v>9</v>
      </c>
      <c r="O18" s="46">
        <v>10</v>
      </c>
      <c r="P18" s="46">
        <v>11</v>
      </c>
      <c r="Q18" s="46">
        <v>12</v>
      </c>
      <c r="R18" s="46">
        <v>13</v>
      </c>
      <c r="S18" s="46">
        <v>14</v>
      </c>
      <c r="T18" s="46">
        <v>15</v>
      </c>
      <c r="U18" s="46">
        <v>16</v>
      </c>
      <c r="V18" s="47">
        <v>17</v>
      </c>
      <c r="W18" s="116">
        <v>18</v>
      </c>
      <c r="X18" s="117"/>
    </row>
    <row r="19" spans="1:24" s="53" customFormat="1" x14ac:dyDescent="0.2">
      <c r="A19" s="48" t="s">
        <v>28</v>
      </c>
      <c r="B19" s="49" t="s">
        <v>29</v>
      </c>
      <c r="C19" s="49"/>
      <c r="D19" s="49"/>
      <c r="E19" s="49"/>
      <c r="F19" s="49"/>
      <c r="G19" s="49"/>
      <c r="H19" s="50">
        <f>H21+H22+H28+H29+H32</f>
        <v>32792.199999999997</v>
      </c>
      <c r="I19" s="50">
        <f t="shared" ref="I19:V19" si="0">I21+I22+I28+I29+I32</f>
        <v>0</v>
      </c>
      <c r="J19" s="50">
        <f t="shared" si="0"/>
        <v>9896.9</v>
      </c>
      <c r="K19" s="50">
        <f t="shared" si="0"/>
        <v>21577.300000000003</v>
      </c>
      <c r="L19" s="50">
        <f t="shared" si="0"/>
        <v>1318</v>
      </c>
      <c r="M19" s="50">
        <f t="shared" si="0"/>
        <v>32008.2</v>
      </c>
      <c r="N19" s="50">
        <f t="shared" si="0"/>
        <v>0</v>
      </c>
      <c r="O19" s="50">
        <f t="shared" si="0"/>
        <v>9896.9</v>
      </c>
      <c r="P19" s="50">
        <f t="shared" si="0"/>
        <v>20793.3</v>
      </c>
      <c r="Q19" s="50">
        <f t="shared" si="0"/>
        <v>1318</v>
      </c>
      <c r="R19" s="50">
        <f t="shared" si="0"/>
        <v>32008.000000000004</v>
      </c>
      <c r="S19" s="50">
        <f t="shared" si="0"/>
        <v>0</v>
      </c>
      <c r="T19" s="50">
        <f t="shared" si="0"/>
        <v>9896.8000000000011</v>
      </c>
      <c r="U19" s="50">
        <f t="shared" si="0"/>
        <v>20793.2</v>
      </c>
      <c r="V19" s="50">
        <f t="shared" si="0"/>
        <v>1318</v>
      </c>
      <c r="W19" s="51">
        <f>M19-R19</f>
        <v>0.19999999999708962</v>
      </c>
      <c r="X19" s="52"/>
    </row>
    <row r="20" spans="1:24" ht="89.25" x14ac:dyDescent="0.2">
      <c r="A20" s="54"/>
      <c r="B20" s="55" t="s">
        <v>30</v>
      </c>
      <c r="C20" s="55" t="s">
        <v>31</v>
      </c>
      <c r="D20" s="55" t="s">
        <v>32</v>
      </c>
      <c r="E20" s="55">
        <v>4</v>
      </c>
      <c r="F20" s="55">
        <v>3</v>
      </c>
      <c r="G20" s="55">
        <v>25</v>
      </c>
      <c r="H20" s="56">
        <f t="shared" ref="H20:H34" si="1">I20+J20+K20+L20</f>
        <v>0</v>
      </c>
      <c r="I20" s="56"/>
      <c r="J20" s="51"/>
      <c r="K20" s="51"/>
      <c r="L20" s="56"/>
      <c r="M20" s="56">
        <f>N20+O20+P20+Q20</f>
        <v>0</v>
      </c>
      <c r="N20" s="56"/>
      <c r="O20" s="51"/>
      <c r="P20" s="51"/>
      <c r="Q20" s="56"/>
      <c r="R20" s="56">
        <f>S20+T20+U20+V20</f>
        <v>0</v>
      </c>
      <c r="S20" s="56"/>
      <c r="T20" s="51"/>
      <c r="U20" s="51"/>
      <c r="V20" s="57"/>
      <c r="W20" s="51">
        <f>M20-R20</f>
        <v>0</v>
      </c>
      <c r="X20" s="58"/>
    </row>
    <row r="21" spans="1:24" ht="204" x14ac:dyDescent="0.2">
      <c r="A21" s="54" t="s">
        <v>33</v>
      </c>
      <c r="B21" s="59" t="s">
        <v>34</v>
      </c>
      <c r="C21" s="55" t="s">
        <v>35</v>
      </c>
      <c r="D21" s="55" t="s">
        <v>32</v>
      </c>
      <c r="E21" s="55">
        <v>13585</v>
      </c>
      <c r="F21" s="60" t="e">
        <f>#REF!+#REF!+#REF!</f>
        <v>#REF!</v>
      </c>
      <c r="G21" s="55"/>
      <c r="H21" s="51">
        <f t="shared" si="1"/>
        <v>26042.6</v>
      </c>
      <c r="I21" s="51">
        <v>0</v>
      </c>
      <c r="J21" s="56">
        <v>8247.9</v>
      </c>
      <c r="K21" s="56">
        <v>17794.7</v>
      </c>
      <c r="L21" s="51">
        <v>0</v>
      </c>
      <c r="M21" s="51">
        <f>N21+O21+P21+Q21</f>
        <v>25478.699999999997</v>
      </c>
      <c r="N21" s="51">
        <v>0</v>
      </c>
      <c r="O21" s="56">
        <v>8247.9</v>
      </c>
      <c r="P21" s="56">
        <v>17230.8</v>
      </c>
      <c r="Q21" s="51">
        <v>0</v>
      </c>
      <c r="R21" s="51">
        <f>S21+T21+U21+V21</f>
        <v>25478.6</v>
      </c>
      <c r="S21" s="51">
        <v>0</v>
      </c>
      <c r="T21" s="51">
        <v>8247.9</v>
      </c>
      <c r="U21" s="56">
        <v>17230.7</v>
      </c>
      <c r="V21" s="61">
        <v>0</v>
      </c>
      <c r="W21" s="51">
        <f>M21-R21</f>
        <v>9.9999999998544808E-2</v>
      </c>
      <c r="X21" s="58" t="s">
        <v>36</v>
      </c>
    </row>
    <row r="22" spans="1:24" ht="51" x14ac:dyDescent="0.2">
      <c r="A22" s="54" t="s">
        <v>37</v>
      </c>
      <c r="B22" s="55" t="s">
        <v>38</v>
      </c>
      <c r="C22" s="55" t="s">
        <v>39</v>
      </c>
      <c r="D22" s="55" t="s">
        <v>40</v>
      </c>
      <c r="E22" s="62" t="s">
        <v>41</v>
      </c>
      <c r="F22" s="62" t="s">
        <v>41</v>
      </c>
      <c r="G22" s="63">
        <v>0</v>
      </c>
      <c r="H22" s="51">
        <f t="shared" ref="H22:V22" si="2">H23+H24+H25+H26</f>
        <v>837</v>
      </c>
      <c r="I22" s="51">
        <f t="shared" si="2"/>
        <v>0</v>
      </c>
      <c r="J22" s="51">
        <f t="shared" si="2"/>
        <v>354.2</v>
      </c>
      <c r="K22" s="51">
        <f t="shared" si="2"/>
        <v>323.7</v>
      </c>
      <c r="L22" s="51">
        <f t="shared" si="2"/>
        <v>159.1</v>
      </c>
      <c r="M22" s="51">
        <f t="shared" si="2"/>
        <v>616.9</v>
      </c>
      <c r="N22" s="51">
        <f t="shared" si="2"/>
        <v>0</v>
      </c>
      <c r="O22" s="51">
        <f t="shared" si="2"/>
        <v>354.2</v>
      </c>
      <c r="P22" s="51">
        <f t="shared" si="2"/>
        <v>103.6</v>
      </c>
      <c r="Q22" s="51">
        <f t="shared" si="2"/>
        <v>159.1</v>
      </c>
      <c r="R22" s="51">
        <f t="shared" si="2"/>
        <v>616.9</v>
      </c>
      <c r="S22" s="51">
        <f t="shared" si="2"/>
        <v>0</v>
      </c>
      <c r="T22" s="51">
        <f t="shared" si="2"/>
        <v>354.2</v>
      </c>
      <c r="U22" s="51">
        <f t="shared" si="2"/>
        <v>103.6</v>
      </c>
      <c r="V22" s="61">
        <f t="shared" si="2"/>
        <v>159.1</v>
      </c>
      <c r="W22" s="51">
        <f>W23+W24+W25+W26</f>
        <v>0</v>
      </c>
      <c r="X22" s="58"/>
    </row>
    <row r="23" spans="1:24" ht="102" x14ac:dyDescent="0.2">
      <c r="A23" s="54" t="s">
        <v>42</v>
      </c>
      <c r="B23" s="55" t="s">
        <v>43</v>
      </c>
      <c r="C23" s="55" t="s">
        <v>44</v>
      </c>
      <c r="D23" s="55" t="s">
        <v>40</v>
      </c>
      <c r="E23" s="55"/>
      <c r="F23" s="55" t="s">
        <v>45</v>
      </c>
      <c r="G23" s="55"/>
      <c r="H23" s="56">
        <f>I23+J23+K23+L23</f>
        <v>86.2</v>
      </c>
      <c r="I23" s="51">
        <v>0</v>
      </c>
      <c r="J23" s="51">
        <v>0</v>
      </c>
      <c r="K23" s="51">
        <v>86.2</v>
      </c>
      <c r="L23" s="51">
        <v>0</v>
      </c>
      <c r="M23" s="56">
        <f t="shared" ref="M23:M28" si="3">N23+O23+P23+Q23</f>
        <v>0</v>
      </c>
      <c r="N23" s="51">
        <v>0</v>
      </c>
      <c r="O23" s="51">
        <v>0</v>
      </c>
      <c r="P23" s="51">
        <v>0</v>
      </c>
      <c r="Q23" s="51">
        <v>0</v>
      </c>
      <c r="R23" s="56">
        <f t="shared" ref="R23:R28" si="4">S23+T23+U23+V23</f>
        <v>0</v>
      </c>
      <c r="S23" s="51">
        <v>0</v>
      </c>
      <c r="T23" s="51">
        <v>0</v>
      </c>
      <c r="U23" s="51">
        <v>0</v>
      </c>
      <c r="V23" s="61">
        <v>0</v>
      </c>
      <c r="W23" s="51">
        <f t="shared" ref="W23:W35" si="5">M23-R23</f>
        <v>0</v>
      </c>
      <c r="X23" s="58"/>
    </row>
    <row r="24" spans="1:24" ht="63.75" x14ac:dyDescent="0.2">
      <c r="A24" s="54" t="s">
        <v>46</v>
      </c>
      <c r="B24" s="59" t="s">
        <v>47</v>
      </c>
      <c r="C24" s="55"/>
      <c r="D24" s="55"/>
      <c r="E24" s="62"/>
      <c r="F24" s="62"/>
      <c r="G24" s="63"/>
      <c r="H24" s="56">
        <f>I24+J24+K24+L24</f>
        <v>370.09999999999997</v>
      </c>
      <c r="I24" s="64">
        <v>0</v>
      </c>
      <c r="J24" s="64">
        <v>354.2</v>
      </c>
      <c r="K24" s="64">
        <v>0</v>
      </c>
      <c r="L24" s="64">
        <v>15.9</v>
      </c>
      <c r="M24" s="56">
        <f t="shared" si="3"/>
        <v>370.09999999999997</v>
      </c>
      <c r="N24" s="64">
        <v>0</v>
      </c>
      <c r="O24" s="64">
        <v>354.2</v>
      </c>
      <c r="P24" s="64">
        <v>0</v>
      </c>
      <c r="Q24" s="64">
        <v>15.9</v>
      </c>
      <c r="R24" s="56">
        <f t="shared" si="4"/>
        <v>370.09999999999997</v>
      </c>
      <c r="S24" s="64">
        <v>0</v>
      </c>
      <c r="T24" s="64">
        <v>354.2</v>
      </c>
      <c r="U24" s="64">
        <v>0</v>
      </c>
      <c r="V24" s="65">
        <v>15.9</v>
      </c>
      <c r="W24" s="51">
        <f t="shared" si="5"/>
        <v>0</v>
      </c>
      <c r="X24" s="58"/>
    </row>
    <row r="25" spans="1:24" ht="63.75" x14ac:dyDescent="0.2">
      <c r="A25" s="54" t="s">
        <v>48</v>
      </c>
      <c r="B25" s="59" t="s">
        <v>49</v>
      </c>
      <c r="C25" s="55" t="s">
        <v>50</v>
      </c>
      <c r="D25" s="55" t="s">
        <v>51</v>
      </c>
      <c r="E25" s="55">
        <v>740</v>
      </c>
      <c r="F25" s="55">
        <v>740</v>
      </c>
      <c r="G25" s="55">
        <v>0</v>
      </c>
      <c r="H25" s="51">
        <f>I25+J25+K25+L25</f>
        <v>143.19999999999999</v>
      </c>
      <c r="I25" s="51">
        <v>0</v>
      </c>
      <c r="J25" s="51">
        <v>0</v>
      </c>
      <c r="K25" s="51">
        <v>0</v>
      </c>
      <c r="L25" s="51">
        <v>143.19999999999999</v>
      </c>
      <c r="M25" s="51">
        <f t="shared" si="3"/>
        <v>143.19999999999999</v>
      </c>
      <c r="N25" s="51">
        <v>0</v>
      </c>
      <c r="O25" s="51">
        <v>0</v>
      </c>
      <c r="P25" s="51">
        <v>0</v>
      </c>
      <c r="Q25" s="51">
        <v>143.19999999999999</v>
      </c>
      <c r="R25" s="51">
        <f t="shared" si="4"/>
        <v>143.19999999999999</v>
      </c>
      <c r="S25" s="51">
        <v>0</v>
      </c>
      <c r="T25" s="51">
        <v>0</v>
      </c>
      <c r="U25" s="51">
        <v>0</v>
      </c>
      <c r="V25" s="61">
        <v>143.19999999999999</v>
      </c>
      <c r="W25" s="51">
        <f t="shared" si="5"/>
        <v>0</v>
      </c>
      <c r="X25" s="58"/>
    </row>
    <row r="26" spans="1:24" ht="102" x14ac:dyDescent="0.2">
      <c r="A26" s="54" t="s">
        <v>52</v>
      </c>
      <c r="B26" s="118" t="s">
        <v>53</v>
      </c>
      <c r="C26" s="55" t="s">
        <v>54</v>
      </c>
      <c r="D26" s="55" t="s">
        <v>55</v>
      </c>
      <c r="E26" s="55">
        <v>568</v>
      </c>
      <c r="F26" s="55">
        <v>568</v>
      </c>
      <c r="G26" s="55">
        <v>0</v>
      </c>
      <c r="H26" s="56">
        <f t="shared" si="1"/>
        <v>237.5</v>
      </c>
      <c r="I26" s="51">
        <v>0</v>
      </c>
      <c r="J26" s="51">
        <v>0</v>
      </c>
      <c r="K26" s="56">
        <v>237.5</v>
      </c>
      <c r="L26" s="64">
        <v>0</v>
      </c>
      <c r="M26" s="56">
        <f t="shared" si="3"/>
        <v>103.6</v>
      </c>
      <c r="N26" s="51">
        <v>0</v>
      </c>
      <c r="O26" s="51">
        <v>0</v>
      </c>
      <c r="P26" s="56">
        <v>103.6</v>
      </c>
      <c r="Q26" s="64">
        <v>0</v>
      </c>
      <c r="R26" s="56">
        <f t="shared" si="4"/>
        <v>103.6</v>
      </c>
      <c r="S26" s="51">
        <v>0</v>
      </c>
      <c r="T26" s="51">
        <v>0</v>
      </c>
      <c r="U26" s="56">
        <v>103.6</v>
      </c>
      <c r="V26" s="65">
        <v>0</v>
      </c>
      <c r="W26" s="51">
        <f t="shared" si="5"/>
        <v>0</v>
      </c>
      <c r="X26" s="58"/>
    </row>
    <row r="27" spans="1:24" ht="89.25" x14ac:dyDescent="0.2">
      <c r="A27" s="54"/>
      <c r="B27" s="119"/>
      <c r="C27" s="55" t="s">
        <v>56</v>
      </c>
      <c r="D27" s="55" t="s">
        <v>55</v>
      </c>
      <c r="E27" s="55">
        <v>89.5</v>
      </c>
      <c r="F27" s="55">
        <v>89.5</v>
      </c>
      <c r="G27" s="55">
        <v>0</v>
      </c>
      <c r="H27" s="56">
        <f t="shared" si="1"/>
        <v>0</v>
      </c>
      <c r="I27" s="56"/>
      <c r="J27" s="56"/>
      <c r="K27" s="56">
        <v>0</v>
      </c>
      <c r="L27" s="56"/>
      <c r="M27" s="56">
        <f t="shared" si="3"/>
        <v>0</v>
      </c>
      <c r="N27" s="56"/>
      <c r="O27" s="56"/>
      <c r="P27" s="56">
        <v>0</v>
      </c>
      <c r="Q27" s="56"/>
      <c r="R27" s="56">
        <f t="shared" si="4"/>
        <v>0</v>
      </c>
      <c r="S27" s="56"/>
      <c r="T27" s="56"/>
      <c r="U27" s="56">
        <v>0</v>
      </c>
      <c r="V27" s="57"/>
      <c r="W27" s="51">
        <f t="shared" si="5"/>
        <v>0</v>
      </c>
      <c r="X27" s="58"/>
    </row>
    <row r="28" spans="1:24" ht="51" x14ac:dyDescent="0.2">
      <c r="A28" s="54" t="s">
        <v>57</v>
      </c>
      <c r="B28" s="55" t="s">
        <v>58</v>
      </c>
      <c r="C28" s="55"/>
      <c r="D28" s="55"/>
      <c r="E28" s="55"/>
      <c r="F28" s="55"/>
      <c r="G28" s="55"/>
      <c r="H28" s="51">
        <f>I28+J28+K28+L28</f>
        <v>244.2</v>
      </c>
      <c r="I28" s="51">
        <v>0</v>
      </c>
      <c r="J28" s="51">
        <v>220</v>
      </c>
      <c r="K28" s="51">
        <v>24.2</v>
      </c>
      <c r="L28" s="51">
        <v>0</v>
      </c>
      <c r="M28" s="51">
        <f t="shared" si="3"/>
        <v>244.2</v>
      </c>
      <c r="N28" s="51">
        <v>0</v>
      </c>
      <c r="O28" s="51">
        <v>220</v>
      </c>
      <c r="P28" s="51">
        <v>24.2</v>
      </c>
      <c r="Q28" s="51">
        <v>0</v>
      </c>
      <c r="R28" s="51">
        <f t="shared" si="4"/>
        <v>244.2</v>
      </c>
      <c r="S28" s="51">
        <v>0</v>
      </c>
      <c r="T28" s="51">
        <v>220</v>
      </c>
      <c r="U28" s="51">
        <v>24.2</v>
      </c>
      <c r="V28" s="61">
        <v>0</v>
      </c>
      <c r="W28" s="51">
        <f t="shared" si="5"/>
        <v>0</v>
      </c>
      <c r="X28" s="58"/>
    </row>
    <row r="29" spans="1:24" ht="38.25" x14ac:dyDescent="0.2">
      <c r="A29" s="54" t="s">
        <v>59</v>
      </c>
      <c r="B29" s="55" t="s">
        <v>60</v>
      </c>
      <c r="C29" s="55"/>
      <c r="D29" s="55"/>
      <c r="E29" s="55"/>
      <c r="F29" s="55"/>
      <c r="G29" s="55"/>
      <c r="H29" s="51">
        <f>H30+H31</f>
        <v>1158.9000000000001</v>
      </c>
      <c r="I29" s="51">
        <v>0</v>
      </c>
      <c r="J29" s="51">
        <v>0</v>
      </c>
      <c r="K29" s="51">
        <v>0</v>
      </c>
      <c r="L29" s="51">
        <f>L30+L31</f>
        <v>1158.9000000000001</v>
      </c>
      <c r="M29" s="51">
        <f>M30+M31</f>
        <v>1158.9000000000001</v>
      </c>
      <c r="N29" s="51">
        <v>0</v>
      </c>
      <c r="O29" s="51">
        <v>0</v>
      </c>
      <c r="P29" s="51">
        <v>0</v>
      </c>
      <c r="Q29" s="51">
        <f>Q30+Q31</f>
        <v>1158.9000000000001</v>
      </c>
      <c r="R29" s="51">
        <f>R30+R31</f>
        <v>1158.9000000000001</v>
      </c>
      <c r="S29" s="51">
        <v>0</v>
      </c>
      <c r="T29" s="51">
        <v>0</v>
      </c>
      <c r="U29" s="51">
        <v>0</v>
      </c>
      <c r="V29" s="61">
        <f>V30+V31</f>
        <v>1158.9000000000001</v>
      </c>
      <c r="W29" s="51">
        <f t="shared" si="5"/>
        <v>0</v>
      </c>
      <c r="X29" s="58"/>
    </row>
    <row r="30" spans="1:24" ht="89.25" x14ac:dyDescent="0.2">
      <c r="A30" s="54" t="s">
        <v>61</v>
      </c>
      <c r="B30" s="55" t="s">
        <v>62</v>
      </c>
      <c r="C30" s="55" t="s">
        <v>63</v>
      </c>
      <c r="D30" s="55" t="s">
        <v>40</v>
      </c>
      <c r="E30" s="55">
        <v>41</v>
      </c>
      <c r="F30" s="55">
        <v>41</v>
      </c>
      <c r="G30" s="55">
        <v>0</v>
      </c>
      <c r="H30" s="51">
        <f t="shared" si="1"/>
        <v>729.3</v>
      </c>
      <c r="I30" s="51">
        <v>0</v>
      </c>
      <c r="J30" s="51">
        <v>0</v>
      </c>
      <c r="K30" s="51">
        <v>0</v>
      </c>
      <c r="L30" s="51">
        <v>729.3</v>
      </c>
      <c r="M30" s="51">
        <f>N30+O30+P30+Q30</f>
        <v>729.3</v>
      </c>
      <c r="N30" s="51">
        <v>0</v>
      </c>
      <c r="O30" s="51">
        <v>0</v>
      </c>
      <c r="P30" s="51">
        <v>0</v>
      </c>
      <c r="Q30" s="51">
        <v>729.3</v>
      </c>
      <c r="R30" s="51">
        <f>S30+T30+U30+V30</f>
        <v>729.3</v>
      </c>
      <c r="S30" s="51">
        <v>0</v>
      </c>
      <c r="T30" s="51">
        <v>0</v>
      </c>
      <c r="U30" s="51">
        <v>0</v>
      </c>
      <c r="V30" s="61">
        <v>729.3</v>
      </c>
      <c r="W30" s="51">
        <f t="shared" si="5"/>
        <v>0</v>
      </c>
      <c r="X30" s="58"/>
    </row>
    <row r="31" spans="1:24" ht="76.5" x14ac:dyDescent="0.2">
      <c r="A31" s="54" t="s">
        <v>64</v>
      </c>
      <c r="B31" s="59" t="s">
        <v>65</v>
      </c>
      <c r="C31" s="55" t="s">
        <v>63</v>
      </c>
      <c r="D31" s="55" t="s">
        <v>40</v>
      </c>
      <c r="E31" s="55">
        <v>13</v>
      </c>
      <c r="F31" s="55">
        <v>13</v>
      </c>
      <c r="G31" s="55">
        <v>0</v>
      </c>
      <c r="H31" s="51">
        <f t="shared" si="1"/>
        <v>429.6</v>
      </c>
      <c r="I31" s="51">
        <v>0</v>
      </c>
      <c r="J31" s="51">
        <v>0</v>
      </c>
      <c r="K31" s="51">
        <v>0</v>
      </c>
      <c r="L31" s="51">
        <v>429.6</v>
      </c>
      <c r="M31" s="51">
        <f>N31+O31+P31+Q31</f>
        <v>429.6</v>
      </c>
      <c r="N31" s="51">
        <v>0</v>
      </c>
      <c r="O31" s="51">
        <v>0</v>
      </c>
      <c r="P31" s="51">
        <v>0</v>
      </c>
      <c r="Q31" s="51">
        <v>429.6</v>
      </c>
      <c r="R31" s="51">
        <f>S31+T31+U31+V31</f>
        <v>429.6</v>
      </c>
      <c r="S31" s="51">
        <v>0</v>
      </c>
      <c r="T31" s="51">
        <v>0</v>
      </c>
      <c r="U31" s="51">
        <v>0</v>
      </c>
      <c r="V31" s="61">
        <v>429.6</v>
      </c>
      <c r="W31" s="51">
        <f t="shared" si="5"/>
        <v>0</v>
      </c>
      <c r="X31" s="58"/>
    </row>
    <row r="32" spans="1:24" ht="165.75" x14ac:dyDescent="0.2">
      <c r="A32" s="54" t="s">
        <v>66</v>
      </c>
      <c r="B32" s="59" t="s">
        <v>67</v>
      </c>
      <c r="C32" s="55"/>
      <c r="D32" s="55"/>
      <c r="E32" s="55"/>
      <c r="F32" s="55"/>
      <c r="G32" s="55"/>
      <c r="H32" s="51">
        <f>H33+H34+H35</f>
        <v>4509.5</v>
      </c>
      <c r="I32" s="51">
        <f t="shared" ref="I32:W32" si="6">I33+I34+I35</f>
        <v>0</v>
      </c>
      <c r="J32" s="51">
        <f t="shared" si="6"/>
        <v>1074.8</v>
      </c>
      <c r="K32" s="51">
        <f t="shared" si="6"/>
        <v>3434.7000000000003</v>
      </c>
      <c r="L32" s="51">
        <f t="shared" si="6"/>
        <v>0</v>
      </c>
      <c r="M32" s="51">
        <f t="shared" si="6"/>
        <v>4509.5</v>
      </c>
      <c r="N32" s="51">
        <f t="shared" si="6"/>
        <v>0</v>
      </c>
      <c r="O32" s="51">
        <f t="shared" si="6"/>
        <v>1074.8</v>
      </c>
      <c r="P32" s="51">
        <f t="shared" si="6"/>
        <v>3434.7000000000003</v>
      </c>
      <c r="Q32" s="51">
        <f t="shared" si="6"/>
        <v>0</v>
      </c>
      <c r="R32" s="51">
        <f t="shared" si="6"/>
        <v>4509.4000000000005</v>
      </c>
      <c r="S32" s="51">
        <f t="shared" si="6"/>
        <v>0</v>
      </c>
      <c r="T32" s="51">
        <f t="shared" si="6"/>
        <v>1074.7</v>
      </c>
      <c r="U32" s="51">
        <f t="shared" si="6"/>
        <v>3434.7000000000003</v>
      </c>
      <c r="V32" s="51">
        <f t="shared" si="6"/>
        <v>0</v>
      </c>
      <c r="W32" s="51">
        <f t="shared" si="6"/>
        <v>0.10000000000013642</v>
      </c>
      <c r="X32" s="58" t="s">
        <v>68</v>
      </c>
    </row>
    <row r="33" spans="1:24" ht="51" x14ac:dyDescent="0.2">
      <c r="A33" s="54" t="s">
        <v>69</v>
      </c>
      <c r="B33" s="59" t="s">
        <v>70</v>
      </c>
      <c r="C33" s="55"/>
      <c r="D33" s="55"/>
      <c r="E33" s="55"/>
      <c r="F33" s="55"/>
      <c r="G33" s="55"/>
      <c r="H33" s="51">
        <f t="shared" si="1"/>
        <v>1567.4</v>
      </c>
      <c r="I33" s="51">
        <v>0</v>
      </c>
      <c r="J33" s="51">
        <v>0</v>
      </c>
      <c r="K33" s="51">
        <v>1567.4</v>
      </c>
      <c r="L33" s="51">
        <v>0</v>
      </c>
      <c r="M33" s="51">
        <f>N33+O33+P33+Q33</f>
        <v>1567.4</v>
      </c>
      <c r="N33" s="51">
        <v>0</v>
      </c>
      <c r="O33" s="51">
        <v>0</v>
      </c>
      <c r="P33" s="51">
        <v>1567.4</v>
      </c>
      <c r="Q33" s="51">
        <v>0</v>
      </c>
      <c r="R33" s="51">
        <f>S33+T33+U33+V33</f>
        <v>1567.4</v>
      </c>
      <c r="S33" s="51">
        <v>0</v>
      </c>
      <c r="T33" s="51">
        <v>0</v>
      </c>
      <c r="U33" s="51">
        <v>1567.4</v>
      </c>
      <c r="V33" s="61">
        <v>0</v>
      </c>
      <c r="W33" s="51">
        <f t="shared" si="5"/>
        <v>0</v>
      </c>
      <c r="X33" s="58"/>
    </row>
    <row r="34" spans="1:24" ht="63.75" x14ac:dyDescent="0.2">
      <c r="A34" s="54" t="s">
        <v>71</v>
      </c>
      <c r="B34" s="55" t="s">
        <v>72</v>
      </c>
      <c r="C34" s="55"/>
      <c r="D34" s="55"/>
      <c r="E34" s="55"/>
      <c r="F34" s="55"/>
      <c r="G34" s="55"/>
      <c r="H34" s="51">
        <f t="shared" si="1"/>
        <v>1749.2</v>
      </c>
      <c r="I34" s="51">
        <v>0</v>
      </c>
      <c r="J34" s="51">
        <v>0</v>
      </c>
      <c r="K34" s="51">
        <v>1749.2</v>
      </c>
      <c r="L34" s="51">
        <v>0</v>
      </c>
      <c r="M34" s="51">
        <f>N34+O34+P34+Q34</f>
        <v>1749.2</v>
      </c>
      <c r="N34" s="51">
        <v>0</v>
      </c>
      <c r="O34" s="51">
        <v>0</v>
      </c>
      <c r="P34" s="51">
        <v>1749.2</v>
      </c>
      <c r="Q34" s="51">
        <v>0</v>
      </c>
      <c r="R34" s="51">
        <f>S34+T34+U34+V34</f>
        <v>1749.2</v>
      </c>
      <c r="S34" s="51">
        <v>0</v>
      </c>
      <c r="T34" s="51">
        <v>0</v>
      </c>
      <c r="U34" s="51">
        <v>1749.2</v>
      </c>
      <c r="V34" s="61">
        <v>0</v>
      </c>
      <c r="W34" s="51">
        <f t="shared" si="5"/>
        <v>0</v>
      </c>
      <c r="X34" s="58"/>
    </row>
    <row r="35" spans="1:24" ht="51" x14ac:dyDescent="0.2">
      <c r="A35" s="54" t="s">
        <v>73</v>
      </c>
      <c r="B35" s="59" t="s">
        <v>74</v>
      </c>
      <c r="C35" s="55"/>
      <c r="D35" s="55"/>
      <c r="E35" s="63"/>
      <c r="F35" s="63"/>
      <c r="G35" s="63"/>
      <c r="H35" s="51">
        <v>1192.9000000000001</v>
      </c>
      <c r="I35" s="51">
        <v>0</v>
      </c>
      <c r="J35" s="51">
        <v>1074.8</v>
      </c>
      <c r="K35" s="51">
        <v>118.1</v>
      </c>
      <c r="L35" s="51">
        <v>0</v>
      </c>
      <c r="M35" s="51">
        <v>1192.9000000000001</v>
      </c>
      <c r="N35" s="51">
        <v>0</v>
      </c>
      <c r="O35" s="51">
        <v>1074.8</v>
      </c>
      <c r="P35" s="51">
        <v>118.1</v>
      </c>
      <c r="Q35" s="51">
        <v>0</v>
      </c>
      <c r="R35" s="51">
        <v>1192.8</v>
      </c>
      <c r="S35" s="51">
        <v>0</v>
      </c>
      <c r="T35" s="51">
        <v>1074.7</v>
      </c>
      <c r="U35" s="51">
        <v>118.1</v>
      </c>
      <c r="V35" s="61">
        <v>0</v>
      </c>
      <c r="W35" s="51">
        <f t="shared" si="5"/>
        <v>0.10000000000013642</v>
      </c>
      <c r="X35" s="58"/>
    </row>
    <row r="36" spans="1:24" x14ac:dyDescent="0.2">
      <c r="A36" s="66"/>
      <c r="B36" s="67"/>
      <c r="C36" s="67"/>
      <c r="D36" s="67"/>
      <c r="E36" s="67"/>
      <c r="F36" s="67"/>
      <c r="G36" s="67"/>
      <c r="H36" s="15"/>
      <c r="I36" s="15"/>
      <c r="J36" s="15"/>
      <c r="K36" s="15"/>
      <c r="L36" s="15"/>
      <c r="M36" s="15"/>
      <c r="N36" s="16">
        <f>SUM(N20:N35)</f>
        <v>0</v>
      </c>
      <c r="O36" s="16">
        <f>SUM(O20:O35)</f>
        <v>11325.9</v>
      </c>
      <c r="P36" s="16">
        <f>SUM(P20:P35)</f>
        <v>24331.599999999999</v>
      </c>
      <c r="Q36" s="16">
        <f>SUM(Q20:Q35)</f>
        <v>2636</v>
      </c>
      <c r="R36" s="68"/>
      <c r="S36" s="16" t="e">
        <f>SUM(#REF!)</f>
        <v>#REF!</v>
      </c>
      <c r="T36" s="16">
        <f>SUM(T20:T35)</f>
        <v>11325.700000000003</v>
      </c>
      <c r="U36" s="16">
        <f>SUM(U20:U35)</f>
        <v>24331.5</v>
      </c>
      <c r="V36" s="16">
        <f>SUM(V20:V35)</f>
        <v>2636</v>
      </c>
      <c r="W36" s="15"/>
      <c r="X36" s="67"/>
    </row>
    <row r="37" spans="1:24" x14ac:dyDescent="0.2">
      <c r="B37" s="15" t="s">
        <v>75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9"/>
      <c r="S37" s="15"/>
      <c r="T37" s="15"/>
      <c r="U37" s="15"/>
      <c r="V37" s="15"/>
      <c r="W37" s="15"/>
      <c r="X37" s="15"/>
    </row>
    <row r="38" spans="1:24" ht="38.25" x14ac:dyDescent="0.2">
      <c r="B38" s="15" t="s">
        <v>76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9"/>
      <c r="S38" s="15"/>
      <c r="T38" s="15"/>
      <c r="U38" s="15"/>
      <c r="V38" s="15"/>
      <c r="W38" s="15" t="s">
        <v>77</v>
      </c>
      <c r="X38" s="15"/>
    </row>
    <row r="39" spans="1:24" x14ac:dyDescent="0.2">
      <c r="B39" s="15"/>
      <c r="C39" s="15"/>
      <c r="D39" s="15"/>
      <c r="E39" s="15"/>
      <c r="F39" s="15"/>
      <c r="G39" s="15"/>
      <c r="H39" s="15"/>
      <c r="I39" s="15"/>
      <c r="J39" s="120"/>
      <c r="K39" s="120"/>
      <c r="L39" s="120"/>
      <c r="M39" s="15"/>
      <c r="N39" s="15"/>
      <c r="O39" s="15"/>
      <c r="P39" s="15"/>
      <c r="Q39" s="15"/>
      <c r="R39" s="69"/>
      <c r="S39" s="15"/>
      <c r="T39" s="15"/>
      <c r="U39" s="15"/>
      <c r="V39" s="15"/>
      <c r="W39" s="15"/>
      <c r="X39" s="15"/>
    </row>
    <row r="40" spans="1:24" ht="51" x14ac:dyDescent="0.2">
      <c r="B40" s="70" t="s">
        <v>78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9"/>
      <c r="S40" s="15"/>
      <c r="T40" s="15"/>
      <c r="U40" s="15"/>
      <c r="V40" s="15"/>
      <c r="W40" s="15" t="s">
        <v>79</v>
      </c>
      <c r="X40" s="15"/>
    </row>
    <row r="41" spans="1:24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69"/>
      <c r="S41" s="15"/>
      <c r="T41" s="15"/>
      <c r="U41" s="15"/>
      <c r="V41" s="15"/>
      <c r="W41" s="15"/>
      <c r="X41" s="15"/>
    </row>
    <row r="42" spans="1:24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9"/>
      <c r="S42" s="67"/>
      <c r="T42" s="67"/>
      <c r="U42" s="67"/>
      <c r="V42" s="67"/>
      <c r="W42" s="67"/>
      <c r="X42" s="67"/>
    </row>
    <row r="43" spans="1:24" x14ac:dyDescent="0.2">
      <c r="B43" s="1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9"/>
      <c r="S43" s="67"/>
      <c r="T43" s="67"/>
      <c r="U43" s="67"/>
      <c r="V43" s="67"/>
      <c r="W43" s="67"/>
      <c r="X43" s="67"/>
    </row>
    <row r="44" spans="1:24" x14ac:dyDescent="0.2">
      <c r="B44" s="15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9"/>
      <c r="S44" s="67"/>
      <c r="T44" s="67"/>
      <c r="U44" s="67"/>
      <c r="V44" s="67"/>
      <c r="W44" s="67"/>
      <c r="X44" s="67"/>
    </row>
    <row r="45" spans="1:24" x14ac:dyDescent="0.2">
      <c r="R45" s="71"/>
    </row>
    <row r="46" spans="1:24" x14ac:dyDescent="0.2">
      <c r="R46" s="71"/>
    </row>
  </sheetData>
  <mergeCells count="37">
    <mergeCell ref="W18:X18"/>
    <mergeCell ref="B26:B27"/>
    <mergeCell ref="J39:L39"/>
    <mergeCell ref="Q16:Q17"/>
    <mergeCell ref="R16:R17"/>
    <mergeCell ref="S16:S17"/>
    <mergeCell ref="T16:T17"/>
    <mergeCell ref="C16:C17"/>
    <mergeCell ref="D16:D17"/>
    <mergeCell ref="F16:F17"/>
    <mergeCell ref="G16:G17"/>
    <mergeCell ref="O16:O17"/>
    <mergeCell ref="E16:E17"/>
    <mergeCell ref="H15:L15"/>
    <mergeCell ref="M15:Q15"/>
    <mergeCell ref="R15:V15"/>
    <mergeCell ref="W15:X17"/>
    <mergeCell ref="H16:H17"/>
    <mergeCell ref="I16:I17"/>
    <mergeCell ref="J16:J17"/>
    <mergeCell ref="L16:L17"/>
    <mergeCell ref="M16:M17"/>
    <mergeCell ref="N16:N17"/>
    <mergeCell ref="U16:U17"/>
    <mergeCell ref="V16:V17"/>
    <mergeCell ref="K16:K17"/>
    <mergeCell ref="P16:P17"/>
    <mergeCell ref="R3:W3"/>
    <mergeCell ref="R4:W4"/>
    <mergeCell ref="R5:W5"/>
    <mergeCell ref="R6:W6"/>
    <mergeCell ref="R7:W7"/>
    <mergeCell ref="B10:W10"/>
    <mergeCell ref="B11:W11"/>
    <mergeCell ref="B12:W12"/>
    <mergeCell ref="B13:W13"/>
    <mergeCell ref="R8:W8"/>
  </mergeCells>
  <phoneticPr fontId="9" type="noConversion"/>
  <pageMargins left="0.21" right="0.2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2014-04-16T08:12:19Z</cp:lastPrinted>
  <dcterms:created xsi:type="dcterms:W3CDTF">2006-09-28T05:33:49Z</dcterms:created>
  <dcterms:modified xsi:type="dcterms:W3CDTF">2014-04-25T13:14:14Z</dcterms:modified>
</cp:coreProperties>
</file>