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3920" windowHeight="7476" activeTab="0"/>
  </bookViews>
  <sheets>
    <sheet name="Приложение по СМП" sheetId="1" r:id="rId1"/>
  </sheets>
  <definedNames>
    <definedName name="_xlnm.Print_Area" localSheetId="0">'Приложение по СМП'!$A$1:$E$61</definedName>
  </definedNames>
  <calcPr fullCalcOnLoad="1"/>
</workbook>
</file>

<file path=xl/sharedStrings.xml><?xml version="1.0" encoding="utf-8"?>
<sst xmlns="http://schemas.openxmlformats.org/spreadsheetml/2006/main" count="115" uniqueCount="113">
  <si>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</si>
  <si>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</si>
  <si>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</si>
  <si>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</si>
  <si>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</si>
  <si>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Всего</t>
  </si>
  <si>
    <t>Совокупный годовой объем закупок , рассчитанный с учетом  части 1.1 статьи 30 ФЗ№44-ФЗ  и ч.30 ст.112 ФЗ№44-ФЗ  , тыс.руб.</t>
  </si>
  <si>
    <t>Приложение №3</t>
  </si>
  <si>
    <t>62.02.30.000</t>
  </si>
  <si>
    <t>10.71.11.110</t>
  </si>
  <si>
    <t>10.13.14.111;  10.13.14.112</t>
  </si>
  <si>
    <t>10.20.13.122</t>
  </si>
  <si>
    <t>Коды ОКПД 2 , предусмотренные  Общероссийским классификатором ОК 034-2007.</t>
  </si>
  <si>
    <t>% к общему годовому объему товаров, работ, услуг, подлежащих размещению у СМП</t>
  </si>
  <si>
    <t>Поставка угля для нужд образовательных учреждений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</si>
  <si>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</si>
  <si>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</si>
  <si>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</si>
  <si>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</si>
  <si>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</si>
  <si>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</si>
  <si>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</si>
  <si>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</si>
  <si>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</si>
  <si>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Поставка молочной продуции (ЦГБ)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</si>
  <si>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</si>
  <si>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</si>
  <si>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</si>
  <si>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</si>
  <si>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Поставка бакалейной продукции (ЦГБ)</t>
  </si>
  <si>
    <t>21.20.10.192;   21.20.10.239;  21.20.23.199</t>
  </si>
  <si>
    <t>Поставка лекарственных средств, дезинфицирующих средств (ЦГБ)</t>
  </si>
  <si>
    <t>13.92.12.110;  13.92.12.111; 14.19.32.120</t>
  </si>
  <si>
    <t>Поставка мягкого инвентаря (ЦГБ)</t>
  </si>
  <si>
    <t>Поставка бумаги для офисной техники (МФЦ)</t>
  </si>
  <si>
    <t>Поставка хлеба (ЦГБ)</t>
  </si>
  <si>
    <t>86.90.19.140</t>
  </si>
  <si>
    <t>Услуги по оздоровлению (УСЗН)</t>
  </si>
  <si>
    <t>17.23.14.110</t>
  </si>
  <si>
    <t xml:space="preserve">                Руководитель контрактной службы  Администрации города                                                                                        М.А. Карасёва</t>
  </si>
  <si>
    <t>05.10.10.110</t>
  </si>
  <si>
    <t>Поставка угля марки АС (Администрация города)</t>
  </si>
  <si>
    <t>58.13.10.000</t>
  </si>
  <si>
    <t>Услуги по печатанию, поставке и доставке издания "Новошахтинский вестник"</t>
  </si>
  <si>
    <t>71.12.19.000</t>
  </si>
  <si>
    <t>43.39.19.190</t>
  </si>
  <si>
    <t>Поставка лекарственных средств (ДГБ)</t>
  </si>
  <si>
    <t>32.50.50.000</t>
  </si>
  <si>
    <t>Поставка медицинских изделий (ДГБ)</t>
  </si>
  <si>
    <t>10.51.40.000</t>
  </si>
  <si>
    <t>Поставка молочной продукции (ДГБ)</t>
  </si>
  <si>
    <t>Поставка бакалейной продукции (ДГБ)</t>
  </si>
  <si>
    <t>17.23.13.143</t>
  </si>
  <si>
    <t>33.13.12.000</t>
  </si>
  <si>
    <t>Оказание услуг по техническому обслуживанию медицинского оборудования (ДГБ)</t>
  </si>
  <si>
    <t>86.21.10.120</t>
  </si>
  <si>
    <t>Оказание услуг по медицинскому осмотру (ДГБ)</t>
  </si>
  <si>
    <t>Поставка бинтов гипсовых и перевязочных средств (ЦГБ)</t>
  </si>
  <si>
    <t xml:space="preserve">20.59.52.140;  20.59.52.196;   20.20.14.000;   22.29.29.000;    20.59.59.000;   21.10.20.140;    20.13.24.110;   20.15.51.000    </t>
  </si>
  <si>
    <t>10.81.12.110;   10.39.25.110;
10.83.13.120;   10.83.12.110;
10.41.54.000;   01.47.21.000;
10.82.13.000</t>
  </si>
  <si>
    <t>77.11.10.000</t>
  </si>
  <si>
    <t>Услуги аренды автомобиля без экипажа (Администрация)</t>
  </si>
  <si>
    <t>84.24.19.000</t>
  </si>
  <si>
    <t>Услуги по предоставлению визуальной информации</t>
  </si>
  <si>
    <t>Поставка реагентов, дезинфицирующих средств и расходных материалов для аптечного производства и КДЛ, субстанций для аптечного производства (ЦГБ)</t>
  </si>
  <si>
    <t>10.71.11.111</t>
  </si>
  <si>
    <t>Детское питание (ДГБ)</t>
  </si>
  <si>
    <t>01.47.21.000</t>
  </si>
  <si>
    <t>Поставка рыбы и рыбной продукции (ДГБ)</t>
  </si>
  <si>
    <t>10.11.11.110</t>
  </si>
  <si>
    <t>10.61.11.000</t>
  </si>
  <si>
    <t>Поставка продуктов питания (крупы) (ДГБ)</t>
  </si>
  <si>
    <t>Поставка продуктов питания (мясная продукция) (ДГБ)</t>
  </si>
  <si>
    <t>Поставка продуктов питания (яйцо куриное) (ДГБ)</t>
  </si>
  <si>
    <t>01.13.51.120</t>
  </si>
  <si>
    <t>Поставка овощей (ДГБ)</t>
  </si>
  <si>
    <t>10.81.12.000;    10.81.12.110</t>
  </si>
  <si>
    <t>10.39.17.100</t>
  </si>
  <si>
    <t>Поставка консервированной продукции (ДГБ)</t>
  </si>
  <si>
    <t>32.25.36.112</t>
  </si>
  <si>
    <t>Услуги по поверке средств измерений и поверочные работы УУТЭ (ДГБ)</t>
  </si>
  <si>
    <t>21.20.10.000;   21.20.13.191;    21.20.11.110</t>
  </si>
  <si>
    <t>05.10.10.141</t>
  </si>
  <si>
    <t>29.10.30.113</t>
  </si>
  <si>
    <t>Приобретение школьного автобуса для МБОУ СОШ №40</t>
  </si>
  <si>
    <t>Поставка бензина (Администрация)</t>
  </si>
  <si>
    <t>19.20.21.125</t>
  </si>
  <si>
    <t>45.20.11.500</t>
  </si>
  <si>
    <t>Услуги по техническому обслуживанию и текущему ремонту (с заменой запасных частей) легковых автомобилей (Администрация)</t>
  </si>
  <si>
    <t>80.10.12.000</t>
  </si>
  <si>
    <t>Услуги по охране муниципальной собственности</t>
  </si>
  <si>
    <t>19.20.21.100</t>
  </si>
  <si>
    <t>Бензин марки АИ-92 (УСЗН)</t>
  </si>
  <si>
    <t>43.22.11.190</t>
  </si>
  <si>
    <t>Выполнение работ по устройству наружной канализации в Городском парке культуры и отдыха по адресу: Ростовская область, г. Новошахтинск, ул. Советская, 14-а (2-й этап)</t>
  </si>
  <si>
    <t>Работы по ремонту жилого помещения по ул. Фестивальная 10 кв. 16</t>
  </si>
  <si>
    <t>Подготовка проектной документации (с получением заключения о достоверности сметных нормативов) "Благоустройство площади "Комсомольской" по адресу: Ростовская область, город Новошахтинск, пр. Ленина 4-в"</t>
  </si>
  <si>
    <t>Оказание услуг по вырубке и обрезке деревьев в городе Новошахтинске в 2019 году с вывозом порубочных остатков</t>
  </si>
  <si>
    <t>32.50.11.000</t>
  </si>
  <si>
    <t>Стоматологические материалы для нужд лечебно-хирургического отделения</t>
  </si>
  <si>
    <t>01.24.10.000; 01.22.12.000</t>
  </si>
  <si>
    <t>Поставка фруктов (ДГБ)</t>
  </si>
  <si>
    <t>Приобретение канцелярских товаров (ДГБ)</t>
  </si>
  <si>
    <t>81.30.10.000</t>
  </si>
  <si>
    <t>81.29.11.000</t>
  </si>
  <si>
    <t>Услуги дератизации и дезинсекции (ДГБ)</t>
  </si>
  <si>
    <t>Услуги по сопровождению программ для ЭВМ (ДГБ)</t>
  </si>
  <si>
    <t>Поставка медицинских изделий (ЦГБ)</t>
  </si>
  <si>
    <t>21.20.24.132;   21.20.24.150;   21.20.24.131; 21.20.24.120</t>
  </si>
  <si>
    <t>Услуги по сопровождению автоматизированных систем (ЦГБ)</t>
  </si>
  <si>
    <t>32.50.50.000;    32.50.13.110</t>
  </si>
  <si>
    <t xml:space="preserve">         Сводная  информация  о закупках у СМП и СОНО на 01.04.2019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</si>
  <si>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01.04.2019, тыс.руб (сумма заключенных контрактов)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</si>
</sst>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justify" vertical="top" wrapText="1"/>
    </xf>
    <xf numFmtId="2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vertical="center" wrapText="1"/>
    </xf>
    <xf numFmtId="0" fontId="28" fillId="32" borderId="0" xfId="0" applyFont="1" applyFill="1" applyAlignment="1">
      <alignment/>
    </xf>
    <xf numFmtId="2" fontId="28" fillId="32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1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28" fillId="43" borderId="0" xfId="0" applyFont="1" applyFill="1" applyAlignment="1">
      <alignment/>
    </xf>
    <xf numFmtId="2" fontId="10" fillId="32" borderId="11" xfId="0" applyNumberFormat="1" applyFont="1" applyFill="1" applyBorder="1" applyAlignment="1">
      <alignment horizontal="center" vertical="center"/>
    </xf>
    <xf numFmtId="2" fontId="10" fillId="32" borderId="11" xfId="0" applyNumberFormat="1" applyFont="1" applyFill="1" applyBorder="1" applyAlignment="1">
      <alignment horizontal="center" vertical="top" wrapText="1"/>
    </xf>
    <xf numFmtId="2" fontId="10" fillId="32" borderId="11" xfId="0" applyNumberFormat="1" applyFont="1" applyFill="1" applyBorder="1" applyAlignment="1">
      <alignment horizontal="center"/>
    </xf>
    <xf numFmtId="2" fontId="10" fillId="32" borderId="11" xfId="53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10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2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2" fontId="0" fillId="44" borderId="0" xfId="0" applyNumberForma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SheetLayoutView="100" zoomScalePageLayoutView="0" workbookViewId="0" topLeftCell="A53">
      <selection activeCell="C65" sqref="C65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13"/>
      <c r="B1" s="7" t="s">
        <v>1</v>
      </c>
      <c r="C1" s="14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47" t="s">
        <v>7</v>
      </c>
      <c r="E2" s="48"/>
    </row>
    <row r="3" spans="1:5" ht="27" customHeight="1">
      <c r="A3" s="49" t="s">
        <v>111</v>
      </c>
      <c r="B3" s="50"/>
      <c r="C3" s="50"/>
      <c r="D3" s="50"/>
      <c r="E3" s="50"/>
    </row>
    <row r="4" spans="1:8" ht="114" customHeight="1">
      <c r="A4" s="15" t="s">
        <v>6</v>
      </c>
      <c r="B4" s="15" t="s">
        <v>12</v>
      </c>
      <c r="C4" s="15" t="s">
        <v>4</v>
      </c>
      <c r="D4" s="15" t="s">
        <v>112</v>
      </c>
      <c r="E4" s="15" t="s">
        <v>13</v>
      </c>
      <c r="F4" s="2"/>
      <c r="G4" s="3"/>
      <c r="H4" s="4"/>
    </row>
    <row r="5" spans="1:8" ht="15" customHeigh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2"/>
      <c r="G5" s="3"/>
      <c r="H5" s="2"/>
    </row>
    <row r="6" spans="1:8" s="46" customFormat="1" ht="25.5" customHeight="1">
      <c r="A6" s="51">
        <v>502646.4</v>
      </c>
      <c r="B6" s="12"/>
      <c r="C6" s="15" t="s">
        <v>5</v>
      </c>
      <c r="D6" s="16">
        <f>SUM(D7:D57)</f>
        <v>44418.259999999995</v>
      </c>
      <c r="E6" s="16">
        <f>D6/A6*100</f>
        <v>8.83688016068552</v>
      </c>
      <c r="F6" s="44"/>
      <c r="G6" s="45"/>
      <c r="H6" s="44"/>
    </row>
    <row r="7" spans="1:7" s="26" customFormat="1" ht="46.5">
      <c r="A7" s="51"/>
      <c r="B7" s="20" t="s">
        <v>27</v>
      </c>
      <c r="C7" s="21" t="s">
        <v>28</v>
      </c>
      <c r="D7" s="16">
        <f>306.91</f>
        <v>306.91</v>
      </c>
      <c r="E7" s="16"/>
      <c r="F7" s="27"/>
      <c r="G7" s="27"/>
    </row>
    <row r="8" spans="1:7" s="26" customFormat="1" ht="30.75">
      <c r="A8" s="51"/>
      <c r="B8" s="20" t="s">
        <v>19</v>
      </c>
      <c r="C8" s="21" t="s">
        <v>20</v>
      </c>
      <c r="D8" s="16">
        <f>31.26</f>
        <v>31.26</v>
      </c>
      <c r="E8" s="16"/>
      <c r="G8" s="27"/>
    </row>
    <row r="9" spans="1:7" s="26" customFormat="1" ht="15">
      <c r="A9" s="51"/>
      <c r="B9" s="20" t="s">
        <v>100</v>
      </c>
      <c r="C9" s="21" t="s">
        <v>101</v>
      </c>
      <c r="D9" s="16">
        <f>18.1</f>
        <v>18.1</v>
      </c>
      <c r="E9" s="16"/>
      <c r="G9" s="27"/>
    </row>
    <row r="10" spans="1:7" s="26" customFormat="1" ht="15">
      <c r="A10" s="51"/>
      <c r="B10" s="20" t="s">
        <v>74</v>
      </c>
      <c r="C10" s="21" t="s">
        <v>75</v>
      </c>
      <c r="D10" s="16">
        <f>68.4</f>
        <v>68.4</v>
      </c>
      <c r="E10" s="16"/>
      <c r="G10" s="27"/>
    </row>
    <row r="11" spans="1:7" s="26" customFormat="1" ht="15">
      <c r="A11" s="51"/>
      <c r="B11" s="20" t="s">
        <v>67</v>
      </c>
      <c r="C11" s="21" t="s">
        <v>73</v>
      </c>
      <c r="D11" s="16">
        <f>31.04</f>
        <v>31.04</v>
      </c>
      <c r="E11" s="16"/>
      <c r="G11" s="27"/>
    </row>
    <row r="12" spans="1:7" s="26" customFormat="1" ht="15">
      <c r="A12" s="52"/>
      <c r="B12" s="25" t="s">
        <v>82</v>
      </c>
      <c r="C12" s="21" t="s">
        <v>14</v>
      </c>
      <c r="D12" s="40">
        <f>123.1+148+226.5+113.5+384.5+240</f>
        <v>1235.6</v>
      </c>
      <c r="E12" s="19"/>
      <c r="G12" s="27"/>
    </row>
    <row r="13" spans="1:7" s="26" customFormat="1" ht="15">
      <c r="A13" s="52"/>
      <c r="B13" s="17" t="s">
        <v>40</v>
      </c>
      <c r="C13" s="18" t="s">
        <v>41</v>
      </c>
      <c r="D13" s="41">
        <v>223.4</v>
      </c>
      <c r="E13" s="19"/>
      <c r="G13" s="27"/>
    </row>
    <row r="14" spans="1:7" s="26" customFormat="1" ht="15">
      <c r="A14" s="52"/>
      <c r="B14" s="17" t="s">
        <v>15</v>
      </c>
      <c r="C14" s="18" t="s">
        <v>16</v>
      </c>
      <c r="D14" s="41">
        <f>227.96</f>
        <v>227.96</v>
      </c>
      <c r="E14" s="19"/>
      <c r="G14" s="27"/>
    </row>
    <row r="15" spans="1:7" s="26" customFormat="1" ht="30.75">
      <c r="A15" s="52"/>
      <c r="B15" s="17" t="s">
        <v>69</v>
      </c>
      <c r="C15" s="18" t="s">
        <v>72</v>
      </c>
      <c r="D15" s="41">
        <f>384.39</f>
        <v>384.39</v>
      </c>
      <c r="E15" s="19"/>
      <c r="G15" s="27"/>
    </row>
    <row r="16" spans="1:7" s="26" customFormat="1" ht="15">
      <c r="A16" s="52"/>
      <c r="B16" s="17" t="s">
        <v>10</v>
      </c>
      <c r="C16" s="18" t="s">
        <v>17</v>
      </c>
      <c r="D16" s="41">
        <f>116.76</f>
        <v>116.76</v>
      </c>
      <c r="E16" s="19"/>
      <c r="G16" s="27"/>
    </row>
    <row r="17" spans="1:7" s="26" customFormat="1" ht="15">
      <c r="A17" s="52"/>
      <c r="B17" s="17" t="s">
        <v>11</v>
      </c>
      <c r="C17" s="18" t="s">
        <v>18</v>
      </c>
      <c r="D17" s="41">
        <f>336.9</f>
        <v>336.9</v>
      </c>
      <c r="E17" s="19"/>
      <c r="G17" s="27"/>
    </row>
    <row r="18" spans="1:7" s="26" customFormat="1" ht="15">
      <c r="A18" s="52"/>
      <c r="B18" s="17" t="s">
        <v>11</v>
      </c>
      <c r="C18" s="18" t="s">
        <v>68</v>
      </c>
      <c r="D18" s="41">
        <v>85.89</v>
      </c>
      <c r="E18" s="19"/>
      <c r="G18" s="27"/>
    </row>
    <row r="19" spans="1:7" s="26" customFormat="1" ht="30.75">
      <c r="A19" s="52"/>
      <c r="B19" s="17" t="s">
        <v>22</v>
      </c>
      <c r="C19" s="18" t="s">
        <v>21</v>
      </c>
      <c r="D19" s="41">
        <f>221.47</f>
        <v>221.47</v>
      </c>
      <c r="E19" s="19"/>
      <c r="G19" s="27"/>
    </row>
    <row r="20" spans="1:7" s="26" customFormat="1" ht="15">
      <c r="A20" s="52"/>
      <c r="B20" s="17" t="s">
        <v>77</v>
      </c>
      <c r="C20" s="18" t="s">
        <v>78</v>
      </c>
      <c r="D20" s="41">
        <f>29.89</f>
        <v>29.89</v>
      </c>
      <c r="E20" s="19"/>
      <c r="G20" s="27"/>
    </row>
    <row r="21" spans="1:7" s="26" customFormat="1" ht="46.5">
      <c r="A21" s="52"/>
      <c r="B21" s="17" t="s">
        <v>23</v>
      </c>
      <c r="C21" s="18" t="s">
        <v>24</v>
      </c>
      <c r="D21" s="41">
        <f>193.1</f>
        <v>193.1</v>
      </c>
      <c r="E21" s="19"/>
      <c r="G21" s="27"/>
    </row>
    <row r="22" spans="1:7" s="26" customFormat="1" ht="15">
      <c r="A22" s="52"/>
      <c r="B22" s="17" t="s">
        <v>49</v>
      </c>
      <c r="C22" s="18" t="s">
        <v>50</v>
      </c>
      <c r="D22" s="41">
        <f>403.72</f>
        <v>403.72</v>
      </c>
      <c r="E22" s="19"/>
      <c r="G22" s="27"/>
    </row>
    <row r="23" spans="1:7" s="26" customFormat="1" ht="15">
      <c r="A23" s="52"/>
      <c r="B23" s="17" t="s">
        <v>70</v>
      </c>
      <c r="C23" s="18" t="s">
        <v>71</v>
      </c>
      <c r="D23" s="41">
        <f>43.38</f>
        <v>43.38</v>
      </c>
      <c r="E23" s="19"/>
      <c r="G23" s="27"/>
    </row>
    <row r="24" spans="1:7" s="26" customFormat="1" ht="46.5">
      <c r="A24" s="52"/>
      <c r="B24" s="17" t="s">
        <v>25</v>
      </c>
      <c r="C24" s="18" t="s">
        <v>26</v>
      </c>
      <c r="D24" s="41">
        <f>177.03</f>
        <v>177.03</v>
      </c>
      <c r="E24" s="19"/>
      <c r="G24" s="27"/>
    </row>
    <row r="25" spans="1:7" s="26" customFormat="1" ht="15">
      <c r="A25" s="52"/>
      <c r="B25" s="17" t="s">
        <v>9</v>
      </c>
      <c r="C25" s="18" t="s">
        <v>35</v>
      </c>
      <c r="D25" s="41">
        <f>402.61</f>
        <v>402.61</v>
      </c>
      <c r="E25" s="19"/>
      <c r="G25" s="27"/>
    </row>
    <row r="26" spans="1:7" s="26" customFormat="1" ht="15">
      <c r="A26" s="52"/>
      <c r="B26" s="17" t="s">
        <v>65</v>
      </c>
      <c r="C26" s="18" t="s">
        <v>66</v>
      </c>
      <c r="D26" s="41">
        <f>239.09</f>
        <v>239.09</v>
      </c>
      <c r="E26" s="19"/>
      <c r="G26" s="27"/>
    </row>
    <row r="27" spans="1:7" s="26" customFormat="1" ht="62.25">
      <c r="A27" s="52"/>
      <c r="B27" s="17" t="s">
        <v>59</v>
      </c>
      <c r="C27" s="18" t="s">
        <v>29</v>
      </c>
      <c r="D27" s="41">
        <f>244.29</f>
        <v>244.29</v>
      </c>
      <c r="E27" s="19"/>
      <c r="G27" s="27"/>
    </row>
    <row r="28" spans="1:7" s="26" customFormat="1" ht="15">
      <c r="A28" s="52"/>
      <c r="B28" s="17" t="s">
        <v>76</v>
      </c>
      <c r="C28" s="18" t="s">
        <v>51</v>
      </c>
      <c r="D28" s="41">
        <f>50.81+38.56</f>
        <v>89.37</v>
      </c>
      <c r="E28" s="19"/>
      <c r="G28" s="27"/>
    </row>
    <row r="29" spans="1:7" s="26" customFormat="1" ht="30.75">
      <c r="A29" s="52"/>
      <c r="B29" s="17" t="s">
        <v>32</v>
      </c>
      <c r="C29" s="18" t="s">
        <v>33</v>
      </c>
      <c r="D29" s="41">
        <f>17.85</f>
        <v>17.85</v>
      </c>
      <c r="E29" s="19"/>
      <c r="G29" s="27"/>
    </row>
    <row r="30" spans="1:8" s="26" customFormat="1" ht="15">
      <c r="A30" s="52"/>
      <c r="B30" s="22" t="s">
        <v>38</v>
      </c>
      <c r="C30" s="21" t="s">
        <v>34</v>
      </c>
      <c r="D30" s="42">
        <v>132.1</v>
      </c>
      <c r="E30" s="24"/>
      <c r="G30" s="27"/>
      <c r="H30" s="27"/>
    </row>
    <row r="31" spans="1:8" s="26" customFormat="1" ht="15">
      <c r="A31" s="52"/>
      <c r="B31" s="22" t="s">
        <v>52</v>
      </c>
      <c r="C31" s="21" t="s">
        <v>102</v>
      </c>
      <c r="D31" s="42">
        <v>81.26</v>
      </c>
      <c r="E31" s="24"/>
      <c r="G31" s="27"/>
      <c r="H31" s="27"/>
    </row>
    <row r="32" spans="1:8" s="26" customFormat="1" ht="15">
      <c r="A32" s="52"/>
      <c r="B32" s="22" t="s">
        <v>91</v>
      </c>
      <c r="C32" s="21" t="s">
        <v>92</v>
      </c>
      <c r="D32" s="42">
        <v>423</v>
      </c>
      <c r="E32" s="24"/>
      <c r="G32" s="27"/>
      <c r="H32" s="27"/>
    </row>
    <row r="33" spans="1:8" s="26" customFormat="1" ht="15">
      <c r="A33" s="52"/>
      <c r="B33" s="22" t="s">
        <v>86</v>
      </c>
      <c r="C33" s="23" t="s">
        <v>85</v>
      </c>
      <c r="D33" s="43">
        <v>1145.5</v>
      </c>
      <c r="E33" s="24"/>
      <c r="G33" s="27"/>
      <c r="H33" s="27"/>
    </row>
    <row r="34" spans="1:8" s="26" customFormat="1" ht="62.25">
      <c r="A34" s="52"/>
      <c r="B34" s="22" t="s">
        <v>58</v>
      </c>
      <c r="C34" s="23" t="s">
        <v>64</v>
      </c>
      <c r="D34" s="43">
        <f>3141.11+3107.15+196.79+1577.59</f>
        <v>8022.64</v>
      </c>
      <c r="E34" s="24"/>
      <c r="G34" s="27"/>
      <c r="H34" s="27"/>
    </row>
    <row r="35" spans="1:8" s="26" customFormat="1" ht="30.75">
      <c r="A35" s="52"/>
      <c r="B35" s="22" t="s">
        <v>81</v>
      </c>
      <c r="C35" s="23" t="s">
        <v>46</v>
      </c>
      <c r="D35" s="43">
        <f>339.91+3.68+44.93+22.29+27.87+5.58+79.61+27.57</f>
        <v>551.44</v>
      </c>
      <c r="E35" s="24"/>
      <c r="G35" s="27"/>
      <c r="H35" s="27"/>
    </row>
    <row r="36" spans="1:8" s="26" customFormat="1" ht="31.5" customHeight="1">
      <c r="A36" s="52"/>
      <c r="B36" s="22" t="s">
        <v>30</v>
      </c>
      <c r="C36" s="23" t="s">
        <v>31</v>
      </c>
      <c r="D36" s="43">
        <f>3665.17</f>
        <v>3665.17</v>
      </c>
      <c r="E36" s="24"/>
      <c r="G36" s="27"/>
      <c r="H36" s="27"/>
    </row>
    <row r="37" spans="1:8" s="26" customFormat="1" ht="31.5" customHeight="1">
      <c r="A37" s="52"/>
      <c r="B37" s="22" t="s">
        <v>108</v>
      </c>
      <c r="C37" s="23" t="s">
        <v>57</v>
      </c>
      <c r="D37" s="43">
        <f>1853.98+1197.82</f>
        <v>3051.8</v>
      </c>
      <c r="E37" s="24"/>
      <c r="G37" s="27"/>
      <c r="H37" s="27"/>
    </row>
    <row r="38" spans="1:8" s="26" customFormat="1" ht="30.75">
      <c r="A38" s="52"/>
      <c r="B38" s="22" t="s">
        <v>83</v>
      </c>
      <c r="C38" s="23" t="s">
        <v>84</v>
      </c>
      <c r="D38" s="16">
        <v>2032.1</v>
      </c>
      <c r="E38" s="24"/>
      <c r="G38" s="27"/>
      <c r="H38" s="27"/>
    </row>
    <row r="39" spans="1:8" s="26" customFormat="1" ht="30.75">
      <c r="A39" s="52"/>
      <c r="B39" s="22" t="s">
        <v>79</v>
      </c>
      <c r="C39" s="23" t="s">
        <v>80</v>
      </c>
      <c r="D39" s="16">
        <v>186.11</v>
      </c>
      <c r="E39" s="24"/>
      <c r="G39" s="27"/>
      <c r="H39" s="27"/>
    </row>
    <row r="40" spans="1:8" s="26" customFormat="1" ht="30.75">
      <c r="A40" s="52"/>
      <c r="B40" s="22" t="s">
        <v>98</v>
      </c>
      <c r="C40" s="23" t="s">
        <v>99</v>
      </c>
      <c r="D40" s="16">
        <v>912.5</v>
      </c>
      <c r="E40" s="24"/>
      <c r="G40" s="27"/>
      <c r="H40" s="27"/>
    </row>
    <row r="41" spans="1:8" s="26" customFormat="1" ht="15">
      <c r="A41" s="52"/>
      <c r="B41" s="22" t="s">
        <v>47</v>
      </c>
      <c r="C41" s="23" t="s">
        <v>48</v>
      </c>
      <c r="D41" s="42">
        <f>17.85+207.27+111.37+27.83+20.13+236.26+283.43+580+375.72+147.75+418.87+53.53+22+191.59+11.29+7.19+22.5+3.51+27+104.92</f>
        <v>2870.0100000000007</v>
      </c>
      <c r="E41" s="24"/>
      <c r="G41" s="27"/>
      <c r="H41" s="27"/>
    </row>
    <row r="42" spans="1:8" s="26" customFormat="1" ht="15">
      <c r="A42" s="52"/>
      <c r="B42" s="22" t="s">
        <v>110</v>
      </c>
      <c r="C42" s="23" t="s">
        <v>107</v>
      </c>
      <c r="D42" s="42">
        <f>498.13+2628.48</f>
        <v>3126.61</v>
      </c>
      <c r="E42" s="24"/>
      <c r="G42" s="27"/>
      <c r="H42" s="27"/>
    </row>
    <row r="43" spans="1:8" s="26" customFormat="1" ht="30.75">
      <c r="A43" s="52"/>
      <c r="B43" s="22" t="s">
        <v>53</v>
      </c>
      <c r="C43" s="23" t="s">
        <v>54</v>
      </c>
      <c r="D43" s="42">
        <f>29.24</f>
        <v>29.24</v>
      </c>
      <c r="E43" s="24"/>
      <c r="G43" s="27"/>
      <c r="H43" s="27"/>
    </row>
    <row r="44" spans="1:8" s="26" customFormat="1" ht="62.25">
      <c r="A44" s="52"/>
      <c r="B44" s="22" t="s">
        <v>93</v>
      </c>
      <c r="C44" s="23" t="s">
        <v>94</v>
      </c>
      <c r="D44" s="40">
        <v>488.02</v>
      </c>
      <c r="E44" s="24"/>
      <c r="G44" s="27"/>
      <c r="H44" s="27"/>
    </row>
    <row r="45" spans="1:8" s="26" customFormat="1" ht="30.75">
      <c r="A45" s="52"/>
      <c r="B45" s="22" t="s">
        <v>45</v>
      </c>
      <c r="C45" s="21" t="s">
        <v>95</v>
      </c>
      <c r="D45" s="42">
        <v>390</v>
      </c>
      <c r="E45" s="24"/>
      <c r="G45" s="27"/>
      <c r="H45" s="27"/>
    </row>
    <row r="46" spans="1:8" s="26" customFormat="1" ht="46.5">
      <c r="A46" s="52"/>
      <c r="B46" s="22" t="s">
        <v>87</v>
      </c>
      <c r="C46" s="21" t="s">
        <v>88</v>
      </c>
      <c r="D46" s="42">
        <v>179.4</v>
      </c>
      <c r="E46" s="24"/>
      <c r="G46" s="27"/>
      <c r="H46" s="27"/>
    </row>
    <row r="47" spans="1:8" s="26" customFormat="1" ht="30.75">
      <c r="A47" s="52"/>
      <c r="B47" s="22" t="s">
        <v>42</v>
      </c>
      <c r="C47" s="23" t="s">
        <v>43</v>
      </c>
      <c r="D47" s="16">
        <v>275.4</v>
      </c>
      <c r="E47" s="24"/>
      <c r="G47" s="27"/>
      <c r="H47" s="27"/>
    </row>
    <row r="48" spans="1:8" s="26" customFormat="1" ht="15">
      <c r="A48" s="52"/>
      <c r="B48" s="22" t="s">
        <v>8</v>
      </c>
      <c r="C48" s="23" t="s">
        <v>106</v>
      </c>
      <c r="D48" s="16">
        <f>225+91.82</f>
        <v>316.82</v>
      </c>
      <c r="E48" s="24"/>
      <c r="G48" s="27"/>
      <c r="H48" s="27"/>
    </row>
    <row r="49" spans="1:8" s="26" customFormat="1" ht="30.75">
      <c r="A49" s="52"/>
      <c r="B49" s="22" t="s">
        <v>8</v>
      </c>
      <c r="C49" s="23" t="s">
        <v>109</v>
      </c>
      <c r="D49" s="16">
        <f>221.2</f>
        <v>221.2</v>
      </c>
      <c r="E49" s="24"/>
      <c r="G49" s="27"/>
      <c r="H49" s="27"/>
    </row>
    <row r="50" spans="1:8" s="26" customFormat="1" ht="78">
      <c r="A50" s="52"/>
      <c r="B50" s="22" t="s">
        <v>44</v>
      </c>
      <c r="C50" s="23" t="s">
        <v>96</v>
      </c>
      <c r="D50" s="16">
        <v>498</v>
      </c>
      <c r="E50" s="24"/>
      <c r="G50" s="27"/>
      <c r="H50" s="27"/>
    </row>
    <row r="51" spans="1:8" s="26" customFormat="1" ht="30.75">
      <c r="A51" s="52"/>
      <c r="B51" s="22" t="s">
        <v>60</v>
      </c>
      <c r="C51" s="23" t="s">
        <v>61</v>
      </c>
      <c r="D51" s="16">
        <v>739.2</v>
      </c>
      <c r="E51" s="24"/>
      <c r="G51" s="27"/>
      <c r="H51" s="27"/>
    </row>
    <row r="52" spans="1:8" s="26" customFormat="1" ht="15">
      <c r="A52" s="52"/>
      <c r="B52" s="22" t="s">
        <v>89</v>
      </c>
      <c r="C52" s="23" t="s">
        <v>90</v>
      </c>
      <c r="D52" s="16">
        <v>83.7</v>
      </c>
      <c r="E52" s="24"/>
      <c r="G52" s="27"/>
      <c r="H52" s="27"/>
    </row>
    <row r="53" spans="1:8" s="26" customFormat="1" ht="15">
      <c r="A53" s="52"/>
      <c r="B53" s="22" t="s">
        <v>104</v>
      </c>
      <c r="C53" s="23" t="s">
        <v>105</v>
      </c>
      <c r="D53" s="16">
        <v>40.16</v>
      </c>
      <c r="E53" s="24"/>
      <c r="G53" s="27"/>
      <c r="H53" s="27"/>
    </row>
    <row r="54" spans="1:8" s="26" customFormat="1" ht="46.5">
      <c r="A54" s="52"/>
      <c r="B54" s="22" t="s">
        <v>103</v>
      </c>
      <c r="C54" s="23" t="s">
        <v>97</v>
      </c>
      <c r="D54" s="16">
        <v>395</v>
      </c>
      <c r="E54" s="24"/>
      <c r="G54" s="27"/>
      <c r="H54" s="27"/>
    </row>
    <row r="55" spans="1:8" s="26" customFormat="1" ht="15">
      <c r="A55" s="52"/>
      <c r="B55" s="22" t="s">
        <v>62</v>
      </c>
      <c r="C55" s="23" t="s">
        <v>63</v>
      </c>
      <c r="D55" s="16">
        <v>1950</v>
      </c>
      <c r="E55" s="24"/>
      <c r="G55" s="27"/>
      <c r="H55" s="27"/>
    </row>
    <row r="56" spans="1:8" s="26" customFormat="1" ht="15">
      <c r="A56" s="52"/>
      <c r="B56" s="25" t="s">
        <v>55</v>
      </c>
      <c r="C56" s="21" t="s">
        <v>56</v>
      </c>
      <c r="D56" s="16">
        <v>117.77</v>
      </c>
      <c r="E56" s="24"/>
      <c r="G56" s="27"/>
      <c r="H56" s="27"/>
    </row>
    <row r="57" spans="1:8" s="26" customFormat="1" ht="15">
      <c r="A57" s="52"/>
      <c r="B57" s="25" t="s">
        <v>36</v>
      </c>
      <c r="C57" s="21" t="s">
        <v>37</v>
      </c>
      <c r="D57" s="16">
        <v>7365.7</v>
      </c>
      <c r="E57" s="24"/>
      <c r="F57" s="27"/>
      <c r="G57" s="27"/>
      <c r="H57" s="27"/>
    </row>
    <row r="58" spans="1:5" ht="54" customHeight="1">
      <c r="A58" s="53" t="s">
        <v>39</v>
      </c>
      <c r="B58" s="54"/>
      <c r="C58" s="54"/>
      <c r="D58" s="54"/>
      <c r="E58" s="54"/>
    </row>
    <row r="59" spans="1:5" ht="14.25">
      <c r="A59" s="2"/>
      <c r="B59" s="3"/>
      <c r="C59" s="2"/>
      <c r="D59" s="2"/>
      <c r="E59" s="2"/>
    </row>
    <row r="60" spans="2:5" ht="14.25">
      <c r="B60" s="1"/>
      <c r="E60" s="1"/>
    </row>
    <row r="61" spans="2:5" ht="14.25">
      <c r="B61" s="1"/>
      <c r="E61" s="1"/>
    </row>
    <row r="62" spans="2:5" ht="14.25">
      <c r="B62" s="1"/>
      <c r="C62" s="28"/>
      <c r="D62" s="1"/>
      <c r="E62" s="1"/>
    </row>
    <row r="63" spans="2:4" ht="14.25">
      <c r="B63" s="1"/>
      <c r="C63" s="55"/>
      <c r="D63" s="1"/>
    </row>
    <row r="64" spans="3:4" ht="14.25">
      <c r="C64" s="29"/>
      <c r="D64" s="1"/>
    </row>
    <row r="65" spans="3:4" ht="14.25">
      <c r="C65" s="30"/>
      <c r="D65" s="1"/>
    </row>
    <row r="66" spans="3:4" ht="14.25">
      <c r="C66" s="31"/>
      <c r="D66" s="1"/>
    </row>
    <row r="67" spans="3:4" ht="14.25">
      <c r="C67" s="39"/>
      <c r="D67" s="1"/>
    </row>
    <row r="68" spans="3:4" ht="14.25">
      <c r="C68" s="32"/>
      <c r="D68" s="1"/>
    </row>
    <row r="69" spans="3:4" ht="14.25">
      <c r="C69" s="33"/>
      <c r="D69" s="1"/>
    </row>
    <row r="70" spans="3:4" ht="14.25">
      <c r="C70" s="35"/>
      <c r="D70" s="1"/>
    </row>
    <row r="71" spans="3:4" ht="14.25">
      <c r="C71" s="36"/>
      <c r="D71" s="1"/>
    </row>
    <row r="72" spans="3:4" ht="14.25">
      <c r="C72" s="37"/>
      <c r="D72" s="1"/>
    </row>
    <row r="73" spans="3:4" ht="14.25">
      <c r="C73" s="38"/>
      <c r="D73" s="1"/>
    </row>
    <row r="74" spans="3:4" ht="14.25">
      <c r="C74" s="34"/>
      <c r="D74" s="1"/>
    </row>
  </sheetData>
  <sheetProtection/>
  <mergeCells count="4">
    <mergeCell ref="D2:E2"/>
    <mergeCell ref="A3:E3"/>
    <mergeCell ref="A6:A57"/>
    <mergeCell ref="A58:E58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2019-04-25T12:47:52Z</dcterms:modified>
  <cp:category/>
  <cp:version/>
  <cp:contentType/>
  <cp:contentStatus/>
</cp:coreProperties>
</file>