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4" sheetId="2" r:id="rId1"/>
  </sheets>
  <definedNames>
    <definedName name="_xlnm.Print_Titles" localSheetId="0">'прил 4'!$8:$8</definedName>
    <definedName name="_xlnm.Print_Area" localSheetId="0">'прил 4'!$A$1:$O$43</definedName>
  </definedNames>
  <calcPr calcId="145621"/>
</workbook>
</file>

<file path=xl/calcChain.xml><?xml version="1.0" encoding="utf-8"?>
<calcChain xmlns="http://schemas.openxmlformats.org/spreadsheetml/2006/main">
  <c r="J29" i="2" l="1"/>
  <c r="K29" i="2"/>
  <c r="L29" i="2"/>
  <c r="M29" i="2"/>
  <c r="N29" i="2"/>
  <c r="O29" i="2"/>
  <c r="I29" i="2"/>
  <c r="J30" i="2"/>
  <c r="L30" i="2"/>
  <c r="N30" i="2"/>
  <c r="M25" i="2"/>
  <c r="N25" i="2"/>
  <c r="O25" i="2"/>
  <c r="K16" i="2"/>
  <c r="L16" i="2"/>
  <c r="M16" i="2"/>
  <c r="N16" i="2"/>
  <c r="O16" i="2"/>
  <c r="J16" i="2"/>
  <c r="J11" i="2"/>
  <c r="K11" i="2"/>
  <c r="L11" i="2"/>
  <c r="M11" i="2"/>
  <c r="N11" i="2"/>
  <c r="O11" i="2"/>
  <c r="J31" i="2"/>
  <c r="K31" i="2"/>
  <c r="K30" i="2" s="1"/>
  <c r="L31" i="2"/>
  <c r="M31" i="2"/>
  <c r="M30" i="2" s="1"/>
  <c r="N31" i="2"/>
  <c r="O31" i="2"/>
  <c r="O30" i="2" s="1"/>
  <c r="I31" i="2"/>
  <c r="I30" i="2" s="1"/>
  <c r="J12" i="2"/>
  <c r="K12" i="2"/>
  <c r="L12" i="2"/>
  <c r="M12" i="2"/>
  <c r="N12" i="2"/>
  <c r="O12" i="2"/>
  <c r="M23" i="2"/>
  <c r="N23" i="2"/>
  <c r="O23" i="2"/>
  <c r="I12" i="2"/>
  <c r="J13" i="2"/>
  <c r="J14" i="2" s="1"/>
  <c r="K13" i="2"/>
  <c r="K14" i="2" s="1"/>
  <c r="L13" i="2"/>
  <c r="L14" i="2" s="1"/>
  <c r="M13" i="2"/>
  <c r="M14" i="2" s="1"/>
  <c r="N13" i="2"/>
  <c r="N14" i="2" s="1"/>
  <c r="O13" i="2"/>
  <c r="O14" i="2" s="1"/>
  <c r="L27" i="2"/>
  <c r="L23" i="2" s="1"/>
  <c r="I26" i="2"/>
  <c r="I25" i="2" s="1"/>
  <c r="I15" i="2"/>
  <c r="I13" i="2" s="1"/>
  <c r="I14" i="2" s="1"/>
  <c r="O21" i="2"/>
  <c r="O19" i="2" s="1"/>
  <c r="N21" i="2"/>
  <c r="N19" i="2" s="1"/>
  <c r="M21" i="2"/>
  <c r="M19" i="2" s="1"/>
  <c r="L21" i="2"/>
  <c r="L19" i="2" s="1"/>
  <c r="K21" i="2"/>
  <c r="K19" i="2" s="1"/>
  <c r="J21" i="2"/>
  <c r="J19" i="2" s="1"/>
  <c r="I21" i="2"/>
  <c r="I17" i="2" s="1"/>
  <c r="I18" i="2" s="1"/>
  <c r="L26" i="2"/>
  <c r="L22" i="2" s="1"/>
  <c r="K27" i="2"/>
  <c r="K26" i="2"/>
  <c r="K25" i="2" s="1"/>
  <c r="J27" i="2"/>
  <c r="J26" i="2"/>
  <c r="J25" i="2" s="1"/>
  <c r="I27" i="2"/>
  <c r="O33" i="2"/>
  <c r="O34" i="2" s="1"/>
  <c r="N33" i="2"/>
  <c r="N34" i="2" s="1"/>
  <c r="M33" i="2"/>
  <c r="M34" i="2" s="1"/>
  <c r="L33" i="2"/>
  <c r="L34" i="2" s="1"/>
  <c r="K33" i="2"/>
  <c r="K34" i="2" s="1"/>
  <c r="J33" i="2"/>
  <c r="J34" i="2" s="1"/>
  <c r="L25" i="2" l="1"/>
  <c r="I19" i="2"/>
  <c r="I16" i="2"/>
  <c r="I22" i="2"/>
  <c r="J22" i="2"/>
  <c r="K22" i="2"/>
  <c r="M22" i="2"/>
  <c r="N22" i="2"/>
  <c r="O22" i="2"/>
  <c r="I33" i="2"/>
  <c r="J17" i="2"/>
  <c r="K17" i="2"/>
  <c r="L17" i="2"/>
  <c r="M17" i="2"/>
  <c r="N17" i="2"/>
  <c r="O17" i="2"/>
  <c r="I10" i="2" l="1"/>
  <c r="I34" i="2"/>
  <c r="O10" i="2"/>
  <c r="O9" i="2" s="1"/>
  <c r="O18" i="2"/>
  <c r="K10" i="2"/>
  <c r="K9" i="2" s="1"/>
  <c r="K18" i="2"/>
  <c r="N10" i="2"/>
  <c r="N9" i="2" s="1"/>
  <c r="N18" i="2"/>
  <c r="L10" i="2"/>
  <c r="L9" i="2" s="1"/>
  <c r="L18" i="2"/>
  <c r="J10" i="2"/>
  <c r="J9" i="2" s="1"/>
  <c r="J18" i="2"/>
  <c r="M10" i="2"/>
  <c r="M9" i="2" s="1"/>
  <c r="M18" i="2"/>
  <c r="I11" i="2" l="1"/>
  <c r="I9" i="2" s="1"/>
</calcChain>
</file>

<file path=xl/sharedStrings.xml><?xml version="1.0" encoding="utf-8"?>
<sst xmlns="http://schemas.openxmlformats.org/spreadsheetml/2006/main" count="187" uniqueCount="77">
  <si>
    <t>1.</t>
  </si>
  <si>
    <t>2.</t>
  </si>
  <si>
    <t>3.</t>
  </si>
  <si>
    <t>1.1.</t>
  </si>
  <si>
    <t>2.1.</t>
  </si>
  <si>
    <t>3.1.</t>
  </si>
  <si>
    <t>4.2.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</si>
  <si>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</si>
  <si>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</si>
  <si>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</si>
  <si>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</si>
  <si>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</si>
  <si>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</si>
  <si>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</si>
  <si>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</si>
  <si>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</si>
  <si>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Х</t>
  </si>
  <si>
    <t>Приложение №4</t>
  </si>
  <si>
    <t>3.2.</t>
  </si>
  <si>
    <t>Муниципальная программа</t>
  </si>
  <si>
    <t>всего, в том числе:</t>
  </si>
  <si>
    <t>2.2.</t>
  </si>
  <si>
    <t>Расходы бюджета города  на реализацию программы</t>
  </si>
  <si>
    <t>4.</t>
  </si>
  <si>
    <t>5.</t>
  </si>
  <si>
    <t>6.</t>
  </si>
  <si>
    <t>4.1.</t>
  </si>
  <si>
    <t>4.3.</t>
  </si>
  <si>
    <t>№    п/п</t>
  </si>
  <si>
    <t>Подпрограмма №1</t>
  </si>
  <si>
    <t xml:space="preserve">Основное мероприятие </t>
  </si>
  <si>
    <t>Подпрограмма №2</t>
  </si>
  <si>
    <t>Подпрограмма №3</t>
  </si>
  <si>
    <t>5.1.</t>
  </si>
  <si>
    <t>Подпрограмма №4</t>
  </si>
  <si>
    <t>5.2.</t>
  </si>
  <si>
    <t>Подпрограмма №5</t>
  </si>
  <si>
    <t>6.1.</t>
  </si>
  <si>
    <t>МКУ «УЖКХ»</t>
  </si>
  <si>
    <t>МКУ г. Новошахтинска «УКС»</t>
  </si>
  <si>
    <t>МБУ «ССВПД»</t>
  </si>
  <si>
    <t>МКУ «УЖКХ», МКУ г. Новошахтинска «УКС»</t>
  </si>
  <si>
    <t>1.1.1.</t>
  </si>
  <si>
    <t>1.1.2.</t>
  </si>
  <si>
    <t>4.3.1.</t>
  </si>
  <si>
    <t>4.3.2.</t>
  </si>
  <si>
    <t>к муниципальной программе  города Новошахтинска «Обеспечение качественными жилищно-коммунальными услугами»</t>
  </si>
  <si>
    <t>Обеспечение качественными жилищно-коммунальными услугами</t>
  </si>
  <si>
    <t>Улучшение технического состояния жилищного фонда.</t>
  </si>
  <si>
    <t>Мероприятие</t>
  </si>
  <si>
    <t>Содержание, обслуживание и ремонт объектов благоустройства</t>
  </si>
  <si>
    <t>Освещение улиц и дорог города</t>
  </si>
  <si>
    <t>Очистка городских территорий, озеленение и ремонт объектов благоустройства</t>
  </si>
  <si>
    <t>Улучшение технического состояния объектов коммунальной инфраструктуры города</t>
  </si>
  <si>
    <t>МКУ «УЖКХ», МКУ г. Новошахтинска «УКС» всего, в том числе:</t>
  </si>
  <si>
    <t>МКУ «УЖКХ»  всего, в том числе:</t>
  </si>
  <si>
    <t>3.2.1.</t>
  </si>
  <si>
    <t>3.2.2.</t>
  </si>
  <si>
    <t>2.2.1.</t>
  </si>
  <si>
    <t>Строительство и реконструкция объектов коммунальной инфраструктуры города</t>
  </si>
  <si>
    <t>МБУ «ССВПД» всего, в том числе:</t>
  </si>
  <si>
    <t>Организация оказания ритуальных услуг и содержание мест захоронения</t>
  </si>
  <si>
    <t>5.2.1.</t>
  </si>
  <si>
    <t>Текущее содержание городских кладбищ и дорог к ним</t>
  </si>
  <si>
    <t>5.2.2.</t>
  </si>
  <si>
    <t xml:space="preserve">Оказание ритуальных услуг, доставка и захоронение неопознанных и невостребованных трупов граждан </t>
  </si>
  <si>
    <t>6.2.</t>
  </si>
  <si>
    <t>Разработка и оформление документации на строительство, реконструкцию и капитальный ремонт объектов коммунальной инфраструктуры города</t>
  </si>
  <si>
    <t>Заместитель Главы Администрации города по социальным вопросам</t>
  </si>
  <si>
    <t>Е.И. Туркатова</t>
  </si>
  <si>
    <t>Капитальный ремонт многоквартирных домов</t>
  </si>
  <si>
    <t xml:space="preserve">Капитальный ремонт многоквартирных домов </t>
  </si>
  <si>
    <t xml:space="preserve">Благоустройство города </t>
  </si>
  <si>
    <t>Создание условий для обеспечения качественными коммунальными услугами населения города</t>
  </si>
  <si>
    <t>Благоустройство и содержание территорий городских кладбищ</t>
  </si>
  <si>
    <t xml:space="preserve">Управление в сфере жилищно-коммунального хозяйства города </t>
  </si>
  <si>
    <t>Финансовое обеспечение МКУ  «УЖКХ»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</si>
</sst>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20"/>
      <color theme="1"/>
      <name val="Arial"/>
      <family val="2"/>
      <charset val="204"/>
    </font>
    <font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topLeftCell="A16" zoomScale="50" zoomScaleNormal="84" zoomScaleSheetLayoutView="50" workbookViewId="0">
      <selection activeCell="G39" sqref="G39:H39"/>
    </sheetView>
  </sheetViews>
  <sheetFormatPr defaultColWidth="9.140625" defaultRowHeight="15" x14ac:dyDescent="0.2"/>
  <cols>
    <col min="1" max="1" width="8.28515625" style="16" customWidth="1"/>
    <col min="2" max="2" width="23.140625" style="1" customWidth="1"/>
    <col min="3" max="3" width="53.7109375" style="1" customWidth="1"/>
    <col min="4" max="4" width="38.5703125" style="1" customWidth="1"/>
    <col min="5" max="5" width="8.5703125" style="1" customWidth="1"/>
    <col min="6" max="6" width="9.85546875" style="1" customWidth="1"/>
    <col min="7" max="7" width="9.42578125" style="1" customWidth="1"/>
    <col min="8" max="8" width="8" style="1" customWidth="1"/>
    <col min="9" max="15" width="13.5703125" style="1" customWidth="1"/>
    <col min="16" max="17" width="9.140625" style="1"/>
    <col min="18" max="18" width="12.7109375" style="1" customWidth="1"/>
    <col min="19" max="16384" width="9.140625" style="1"/>
  </cols>
  <sheetData>
    <row r="1" spans="1:18" ht="36.6" customHeight="1" x14ac:dyDescent="0.35">
      <c r="B1" s="53"/>
      <c r="C1" s="53"/>
      <c r="D1" s="53"/>
      <c r="E1" s="53"/>
      <c r="F1" s="53"/>
      <c r="G1" s="53"/>
      <c r="H1" s="53"/>
      <c r="I1" s="53"/>
      <c r="J1" s="53"/>
      <c r="K1" s="58" t="s">
        <v>17</v>
      </c>
      <c r="L1" s="58"/>
      <c r="M1" s="58"/>
      <c r="N1" s="58"/>
      <c r="O1" s="58"/>
    </row>
    <row r="2" spans="1:18" ht="106.9" customHeight="1" x14ac:dyDescent="0.35">
      <c r="B2" s="53"/>
      <c r="C2" s="53"/>
      <c r="D2" s="53"/>
      <c r="E2" s="53"/>
      <c r="F2" s="53"/>
      <c r="G2" s="53"/>
      <c r="H2" s="53"/>
      <c r="I2" s="53"/>
      <c r="J2" s="53"/>
      <c r="K2" s="58" t="s">
        <v>46</v>
      </c>
      <c r="L2" s="58"/>
      <c r="M2" s="58"/>
      <c r="N2" s="58"/>
      <c r="O2" s="58"/>
    </row>
    <row r="3" spans="1:18" ht="25.5" x14ac:dyDescent="0.3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25.5" x14ac:dyDescent="0.35">
      <c r="B4" s="59" t="s">
        <v>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8" ht="43.9" customHeight="1" x14ac:dyDescent="0.3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8" ht="54" customHeight="1" x14ac:dyDescent="0.2">
      <c r="A6" s="60" t="s">
        <v>28</v>
      </c>
      <c r="B6" s="57" t="s">
        <v>7</v>
      </c>
      <c r="C6" s="57" t="s">
        <v>8</v>
      </c>
      <c r="D6" s="57" t="s">
        <v>9</v>
      </c>
      <c r="E6" s="57" t="s">
        <v>15</v>
      </c>
      <c r="F6" s="57"/>
      <c r="G6" s="57"/>
      <c r="H6" s="57"/>
      <c r="I6" s="57" t="s">
        <v>10</v>
      </c>
      <c r="J6" s="57"/>
      <c r="K6" s="57"/>
      <c r="L6" s="57"/>
      <c r="M6" s="57"/>
      <c r="N6" s="57"/>
      <c r="O6" s="57"/>
    </row>
    <row r="7" spans="1:18" ht="48.75" customHeight="1" x14ac:dyDescent="0.2">
      <c r="A7" s="61"/>
      <c r="B7" s="57"/>
      <c r="C7" s="57"/>
      <c r="D7" s="57"/>
      <c r="E7" s="9" t="s">
        <v>11</v>
      </c>
      <c r="F7" s="9" t="s">
        <v>12</v>
      </c>
      <c r="G7" s="9" t="s">
        <v>13</v>
      </c>
      <c r="H7" s="9" t="s">
        <v>14</v>
      </c>
      <c r="I7" s="45">
        <v>2014</v>
      </c>
      <c r="J7" s="45">
        <v>2015</v>
      </c>
      <c r="K7" s="45">
        <v>2016</v>
      </c>
      <c r="L7" s="45">
        <v>2017</v>
      </c>
      <c r="M7" s="45">
        <v>2018</v>
      </c>
      <c r="N7" s="45">
        <v>2019</v>
      </c>
      <c r="O7" s="45">
        <v>2020</v>
      </c>
    </row>
    <row r="8" spans="1:18" x14ac:dyDescent="0.2">
      <c r="A8" s="17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</row>
    <row r="9" spans="1:18" ht="32.25" customHeight="1" x14ac:dyDescent="0.2">
      <c r="A9" s="18" t="s">
        <v>0</v>
      </c>
      <c r="B9" s="10" t="s">
        <v>19</v>
      </c>
      <c r="C9" s="40" t="s">
        <v>47</v>
      </c>
      <c r="D9" s="10" t="s">
        <v>20</v>
      </c>
      <c r="E9" s="9" t="s">
        <v>16</v>
      </c>
      <c r="F9" s="9" t="s">
        <v>16</v>
      </c>
      <c r="G9" s="9" t="s">
        <v>16</v>
      </c>
      <c r="H9" s="9" t="s">
        <v>16</v>
      </c>
      <c r="I9" s="4">
        <f>I10+I11+I12</f>
        <v>76135.8</v>
      </c>
      <c r="J9" s="4">
        <f t="shared" ref="J9:O9" si="0">J10+J11+J12</f>
        <v>185432.1</v>
      </c>
      <c r="K9" s="4">
        <f t="shared" si="0"/>
        <v>50032.400000000009</v>
      </c>
      <c r="L9" s="4">
        <f t="shared" si="0"/>
        <v>52021.600000000006</v>
      </c>
      <c r="M9" s="4">
        <f t="shared" si="0"/>
        <v>58729.3</v>
      </c>
      <c r="N9" s="4">
        <f t="shared" si="0"/>
        <v>59567.400000000009</v>
      </c>
      <c r="O9" s="4">
        <f t="shared" si="0"/>
        <v>50032.400000000009</v>
      </c>
      <c r="R9" s="6"/>
    </row>
    <row r="10" spans="1:18" ht="27.75" customHeight="1" x14ac:dyDescent="0.2">
      <c r="A10" s="18" t="s">
        <v>3</v>
      </c>
      <c r="B10" s="10"/>
      <c r="C10" s="10"/>
      <c r="D10" s="11" t="s">
        <v>38</v>
      </c>
      <c r="E10" s="9">
        <v>902</v>
      </c>
      <c r="F10" s="9" t="s">
        <v>16</v>
      </c>
      <c r="G10" s="9" t="s">
        <v>16</v>
      </c>
      <c r="H10" s="9" t="s">
        <v>16</v>
      </c>
      <c r="I10" s="4">
        <f t="shared" ref="I10:O10" si="1">I13+I17+I23+I33</f>
        <v>71744.5</v>
      </c>
      <c r="J10" s="4">
        <f t="shared" si="1"/>
        <v>183105.80000000002</v>
      </c>
      <c r="K10" s="4">
        <f t="shared" si="1"/>
        <v>47706.100000000006</v>
      </c>
      <c r="L10" s="4">
        <f t="shared" si="1"/>
        <v>49695.3</v>
      </c>
      <c r="M10" s="4">
        <f t="shared" si="1"/>
        <v>56403</v>
      </c>
      <c r="N10" s="4">
        <f t="shared" si="1"/>
        <v>57241.100000000006</v>
      </c>
      <c r="O10" s="4">
        <f t="shared" si="1"/>
        <v>47706.100000000006</v>
      </c>
      <c r="R10" s="6"/>
    </row>
    <row r="11" spans="1:18" ht="28.5" customHeight="1" x14ac:dyDescent="0.2">
      <c r="A11" s="18" t="s">
        <v>42</v>
      </c>
      <c r="B11" s="10"/>
      <c r="C11" s="10"/>
      <c r="D11" s="11" t="s">
        <v>40</v>
      </c>
      <c r="E11" s="26">
        <v>902</v>
      </c>
      <c r="F11" s="9" t="s">
        <v>16</v>
      </c>
      <c r="G11" s="9" t="s">
        <v>16</v>
      </c>
      <c r="H11" s="9" t="s">
        <v>16</v>
      </c>
      <c r="I11" s="4">
        <f>I28</f>
        <v>2215.5</v>
      </c>
      <c r="J11" s="4">
        <f t="shared" ref="J11:O11" si="2">J28</f>
        <v>2326.3000000000002</v>
      </c>
      <c r="K11" s="4">
        <f t="shared" si="2"/>
        <v>2326.3000000000002</v>
      </c>
      <c r="L11" s="4">
        <f t="shared" si="2"/>
        <v>2326.3000000000002</v>
      </c>
      <c r="M11" s="4">
        <f t="shared" si="2"/>
        <v>2326.3000000000002</v>
      </c>
      <c r="N11" s="4">
        <f t="shared" si="2"/>
        <v>2326.3000000000002</v>
      </c>
      <c r="O11" s="4">
        <f t="shared" si="2"/>
        <v>2326.3000000000002</v>
      </c>
      <c r="R11" s="6"/>
    </row>
    <row r="12" spans="1:18" ht="25.5" customHeight="1" x14ac:dyDescent="0.2">
      <c r="A12" s="18" t="s">
        <v>43</v>
      </c>
      <c r="B12" s="38"/>
      <c r="C12" s="38"/>
      <c r="D12" s="11" t="s">
        <v>39</v>
      </c>
      <c r="E12" s="39">
        <v>902</v>
      </c>
      <c r="F12" s="39" t="s">
        <v>16</v>
      </c>
      <c r="G12" s="39" t="s">
        <v>16</v>
      </c>
      <c r="H12" s="39" t="s">
        <v>16</v>
      </c>
      <c r="I12" s="4">
        <f>I24</f>
        <v>2175.8000000000002</v>
      </c>
      <c r="J12" s="4">
        <f t="shared" ref="J12:O12" si="3">J24</f>
        <v>0</v>
      </c>
      <c r="K12" s="4">
        <f t="shared" si="3"/>
        <v>0</v>
      </c>
      <c r="L12" s="4">
        <f t="shared" si="3"/>
        <v>0</v>
      </c>
      <c r="M12" s="4">
        <f t="shared" si="3"/>
        <v>0</v>
      </c>
      <c r="N12" s="4">
        <f t="shared" si="3"/>
        <v>0</v>
      </c>
      <c r="O12" s="4">
        <f t="shared" si="3"/>
        <v>0</v>
      </c>
      <c r="R12" s="6"/>
    </row>
    <row r="13" spans="1:18" s="13" customFormat="1" ht="21.75" customHeight="1" x14ac:dyDescent="0.2">
      <c r="A13" s="18" t="s">
        <v>1</v>
      </c>
      <c r="B13" s="35" t="s">
        <v>29</v>
      </c>
      <c r="C13" s="35" t="s">
        <v>70</v>
      </c>
      <c r="D13" s="11" t="s">
        <v>55</v>
      </c>
      <c r="E13" s="26">
        <v>902</v>
      </c>
      <c r="F13" s="7" t="s">
        <v>16</v>
      </c>
      <c r="G13" s="7" t="s">
        <v>16</v>
      </c>
      <c r="H13" s="7" t="s">
        <v>16</v>
      </c>
      <c r="I13" s="4">
        <f>I15</f>
        <v>16182.2</v>
      </c>
      <c r="J13" s="4">
        <f t="shared" ref="J13:O13" si="4">J15</f>
        <v>135399.70000000001</v>
      </c>
      <c r="K13" s="4">
        <f t="shared" si="4"/>
        <v>0</v>
      </c>
      <c r="L13" s="4">
        <f t="shared" si="4"/>
        <v>0</v>
      </c>
      <c r="M13" s="4">
        <f t="shared" si="4"/>
        <v>0</v>
      </c>
      <c r="N13" s="4">
        <f t="shared" si="4"/>
        <v>0</v>
      </c>
      <c r="O13" s="4">
        <f t="shared" si="4"/>
        <v>0</v>
      </c>
      <c r="R13" s="14"/>
    </row>
    <row r="14" spans="1:18" s="13" customFormat="1" ht="25.5" customHeight="1" x14ac:dyDescent="0.2">
      <c r="A14" s="18" t="s">
        <v>4</v>
      </c>
      <c r="B14" s="35"/>
      <c r="C14" s="35"/>
      <c r="D14" s="11" t="s">
        <v>38</v>
      </c>
      <c r="E14" s="42">
        <v>902</v>
      </c>
      <c r="F14" s="7" t="s">
        <v>16</v>
      </c>
      <c r="G14" s="7" t="s">
        <v>16</v>
      </c>
      <c r="H14" s="7" t="s">
        <v>16</v>
      </c>
      <c r="I14" s="4">
        <f>I13</f>
        <v>16182.2</v>
      </c>
      <c r="J14" s="4">
        <f t="shared" ref="J14:L14" si="5">J13</f>
        <v>135399.70000000001</v>
      </c>
      <c r="K14" s="4">
        <f t="shared" si="5"/>
        <v>0</v>
      </c>
      <c r="L14" s="4">
        <f t="shared" si="5"/>
        <v>0</v>
      </c>
      <c r="M14" s="4">
        <f t="shared" ref="M14" si="6">M13</f>
        <v>0</v>
      </c>
      <c r="N14" s="4">
        <f t="shared" ref="N14" si="7">N13</f>
        <v>0</v>
      </c>
      <c r="O14" s="4">
        <f t="shared" ref="O14" si="8">O13</f>
        <v>0</v>
      </c>
      <c r="R14" s="14"/>
    </row>
    <row r="15" spans="1:18" s="13" customFormat="1" ht="36" customHeight="1" x14ac:dyDescent="0.2">
      <c r="A15" s="18" t="s">
        <v>21</v>
      </c>
      <c r="B15" s="8" t="s">
        <v>30</v>
      </c>
      <c r="C15" s="41" t="s">
        <v>48</v>
      </c>
      <c r="D15" s="11" t="s">
        <v>38</v>
      </c>
      <c r="E15" s="26">
        <v>902</v>
      </c>
      <c r="F15" s="7" t="s">
        <v>16</v>
      </c>
      <c r="G15" s="7" t="s">
        <v>16</v>
      </c>
      <c r="H15" s="7" t="s">
        <v>16</v>
      </c>
      <c r="I15" s="4">
        <f>1602.1+14580.1</f>
        <v>16182.2</v>
      </c>
      <c r="J15" s="4">
        <v>135399.70000000001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R15" s="14"/>
    </row>
    <row r="16" spans="1:18" s="13" customFormat="1" ht="22.5" customHeight="1" x14ac:dyDescent="0.2">
      <c r="A16" s="18" t="s">
        <v>58</v>
      </c>
      <c r="B16" s="35" t="s">
        <v>49</v>
      </c>
      <c r="C16" s="48" t="s">
        <v>71</v>
      </c>
      <c r="D16" s="11" t="s">
        <v>38</v>
      </c>
      <c r="E16" s="42">
        <v>902</v>
      </c>
      <c r="F16" s="7" t="s">
        <v>16</v>
      </c>
      <c r="G16" s="7" t="s">
        <v>16</v>
      </c>
      <c r="H16" s="7" t="s">
        <v>16</v>
      </c>
      <c r="I16" s="4">
        <f>I15</f>
        <v>16182.2</v>
      </c>
      <c r="J16" s="4">
        <f>J15</f>
        <v>135399.70000000001</v>
      </c>
      <c r="K16" s="4">
        <f t="shared" ref="K16:O16" si="9">K15</f>
        <v>0</v>
      </c>
      <c r="L16" s="4">
        <f t="shared" si="9"/>
        <v>0</v>
      </c>
      <c r="M16" s="4">
        <f t="shared" si="9"/>
        <v>0</v>
      </c>
      <c r="N16" s="4">
        <f t="shared" si="9"/>
        <v>0</v>
      </c>
      <c r="O16" s="4">
        <f t="shared" si="9"/>
        <v>0</v>
      </c>
      <c r="R16" s="14"/>
    </row>
    <row r="17" spans="1:18" ht="21" customHeight="1" x14ac:dyDescent="0.2">
      <c r="A17" s="18" t="s">
        <v>2</v>
      </c>
      <c r="B17" s="38" t="s">
        <v>31</v>
      </c>
      <c r="C17" s="46" t="s">
        <v>72</v>
      </c>
      <c r="D17" s="11" t="s">
        <v>55</v>
      </c>
      <c r="E17" s="26">
        <v>902</v>
      </c>
      <c r="F17" s="9" t="s">
        <v>16</v>
      </c>
      <c r="G17" s="9" t="s">
        <v>16</v>
      </c>
      <c r="H17" s="9" t="s">
        <v>16</v>
      </c>
      <c r="I17" s="4">
        <f>SUM(I20:I21)</f>
        <v>27727.7</v>
      </c>
      <c r="J17" s="4">
        <f t="shared" ref="J17:O17" si="10">SUM(J20:J21)</f>
        <v>30777.9</v>
      </c>
      <c r="K17" s="4">
        <f t="shared" si="10"/>
        <v>30777.9</v>
      </c>
      <c r="L17" s="4">
        <f t="shared" si="10"/>
        <v>30777.9</v>
      </c>
      <c r="M17" s="4">
        <f t="shared" si="10"/>
        <v>30777.9</v>
      </c>
      <c r="N17" s="4">
        <f t="shared" si="10"/>
        <v>30777.9</v>
      </c>
      <c r="O17" s="4">
        <f t="shared" si="10"/>
        <v>30777.9</v>
      </c>
      <c r="R17" s="6"/>
    </row>
    <row r="18" spans="1:18" ht="24.75" customHeight="1" x14ac:dyDescent="0.2">
      <c r="A18" s="18" t="s">
        <v>5</v>
      </c>
      <c r="B18" s="40"/>
      <c r="C18" s="43"/>
      <c r="D18" s="11" t="s">
        <v>38</v>
      </c>
      <c r="E18" s="42">
        <v>902</v>
      </c>
      <c r="F18" s="42" t="s">
        <v>16</v>
      </c>
      <c r="G18" s="42" t="s">
        <v>16</v>
      </c>
      <c r="H18" s="42" t="s">
        <v>16</v>
      </c>
      <c r="I18" s="4">
        <f>I17</f>
        <v>27727.7</v>
      </c>
      <c r="J18" s="4">
        <f t="shared" ref="J18:O18" si="11">J17</f>
        <v>30777.9</v>
      </c>
      <c r="K18" s="4">
        <f t="shared" si="11"/>
        <v>30777.9</v>
      </c>
      <c r="L18" s="4">
        <f t="shared" si="11"/>
        <v>30777.9</v>
      </c>
      <c r="M18" s="4">
        <f t="shared" si="11"/>
        <v>30777.9</v>
      </c>
      <c r="N18" s="4">
        <f t="shared" si="11"/>
        <v>30777.9</v>
      </c>
      <c r="O18" s="4">
        <f t="shared" si="11"/>
        <v>30777.9</v>
      </c>
      <c r="R18" s="6"/>
    </row>
    <row r="19" spans="1:18" ht="38.25" customHeight="1" x14ac:dyDescent="0.2">
      <c r="A19" s="18" t="s">
        <v>18</v>
      </c>
      <c r="B19" s="35" t="s">
        <v>30</v>
      </c>
      <c r="C19" s="33" t="s">
        <v>50</v>
      </c>
      <c r="D19" s="11" t="s">
        <v>38</v>
      </c>
      <c r="E19" s="42">
        <v>902</v>
      </c>
      <c r="F19" s="42" t="s">
        <v>16</v>
      </c>
      <c r="G19" s="42" t="s">
        <v>16</v>
      </c>
      <c r="H19" s="42" t="s">
        <v>16</v>
      </c>
      <c r="I19" s="4">
        <f>I20+I21</f>
        <v>27727.7</v>
      </c>
      <c r="J19" s="4">
        <f>J20+J21</f>
        <v>30777.9</v>
      </c>
      <c r="K19" s="4">
        <f>K20+K21</f>
        <v>30777.9</v>
      </c>
      <c r="L19" s="4">
        <f t="shared" ref="L19:M19" si="12">L20+L21</f>
        <v>30777.9</v>
      </c>
      <c r="M19" s="4">
        <f t="shared" si="12"/>
        <v>30777.9</v>
      </c>
      <c r="N19" s="4">
        <f t="shared" ref="N19" si="13">N20+N21</f>
        <v>30777.9</v>
      </c>
      <c r="O19" s="4">
        <f t="shared" ref="O19" si="14">O20+O21</f>
        <v>30777.9</v>
      </c>
      <c r="R19" s="6"/>
    </row>
    <row r="20" spans="1:18" ht="23.25" customHeight="1" x14ac:dyDescent="0.2">
      <c r="A20" s="19" t="s">
        <v>56</v>
      </c>
      <c r="B20" s="35" t="s">
        <v>49</v>
      </c>
      <c r="C20" s="31" t="s">
        <v>51</v>
      </c>
      <c r="D20" s="11" t="s">
        <v>38</v>
      </c>
      <c r="E20" s="26">
        <v>902</v>
      </c>
      <c r="F20" s="9" t="s">
        <v>16</v>
      </c>
      <c r="G20" s="9" t="s">
        <v>16</v>
      </c>
      <c r="H20" s="9" t="s">
        <v>16</v>
      </c>
      <c r="I20" s="4">
        <v>21000</v>
      </c>
      <c r="J20" s="4">
        <v>21500</v>
      </c>
      <c r="K20" s="4">
        <v>21500</v>
      </c>
      <c r="L20" s="4">
        <v>21500</v>
      </c>
      <c r="M20" s="4">
        <v>21500</v>
      </c>
      <c r="N20" s="4">
        <v>21500</v>
      </c>
      <c r="O20" s="4">
        <v>21500</v>
      </c>
      <c r="R20" s="6"/>
    </row>
    <row r="21" spans="1:18" ht="37.5" customHeight="1" x14ac:dyDescent="0.2">
      <c r="A21" s="18" t="s">
        <v>57</v>
      </c>
      <c r="B21" s="35" t="s">
        <v>49</v>
      </c>
      <c r="C21" s="33" t="s">
        <v>52</v>
      </c>
      <c r="D21" s="11" t="s">
        <v>38</v>
      </c>
      <c r="E21" s="26">
        <v>902</v>
      </c>
      <c r="F21" s="9" t="s">
        <v>16</v>
      </c>
      <c r="G21" s="9" t="s">
        <v>16</v>
      </c>
      <c r="H21" s="9" t="s">
        <v>16</v>
      </c>
      <c r="I21" s="36">
        <f>12435-5707.3</f>
        <v>6727.7</v>
      </c>
      <c r="J21" s="36">
        <f>13000-3722.1</f>
        <v>9277.9</v>
      </c>
      <c r="K21" s="36">
        <f>13000-3722.1</f>
        <v>9277.9</v>
      </c>
      <c r="L21" s="36">
        <f t="shared" ref="L21:O21" si="15">13000-3722.1</f>
        <v>9277.9</v>
      </c>
      <c r="M21" s="36">
        <f t="shared" si="15"/>
        <v>9277.9</v>
      </c>
      <c r="N21" s="36">
        <f t="shared" si="15"/>
        <v>9277.9</v>
      </c>
      <c r="O21" s="36">
        <f t="shared" si="15"/>
        <v>9277.9</v>
      </c>
      <c r="R21" s="6"/>
    </row>
    <row r="22" spans="1:18" ht="48.75" customHeight="1" x14ac:dyDescent="0.2">
      <c r="A22" s="18" t="s">
        <v>23</v>
      </c>
      <c r="B22" s="38" t="s">
        <v>32</v>
      </c>
      <c r="C22" s="46" t="s">
        <v>73</v>
      </c>
      <c r="D22" s="40" t="s">
        <v>54</v>
      </c>
      <c r="E22" s="26">
        <v>902</v>
      </c>
      <c r="F22" s="9" t="s">
        <v>16</v>
      </c>
      <c r="G22" s="34" t="s">
        <v>16</v>
      </c>
      <c r="H22" s="34" t="s">
        <v>16</v>
      </c>
      <c r="I22" s="49">
        <f>I23+I24</f>
        <v>13082.2</v>
      </c>
      <c r="J22" s="50">
        <f t="shared" ref="J22:O22" si="16">SUM(J26:J27)</f>
        <v>0</v>
      </c>
      <c r="K22" s="50">
        <f t="shared" si="16"/>
        <v>0</v>
      </c>
      <c r="L22" s="50">
        <f t="shared" si="16"/>
        <v>1989.2</v>
      </c>
      <c r="M22" s="50">
        <f t="shared" si="16"/>
        <v>8696.9</v>
      </c>
      <c r="N22" s="50">
        <f t="shared" si="16"/>
        <v>9535</v>
      </c>
      <c r="O22" s="50">
        <f t="shared" si="16"/>
        <v>0</v>
      </c>
      <c r="R22" s="6"/>
    </row>
    <row r="23" spans="1:18" ht="25.5" customHeight="1" x14ac:dyDescent="0.2">
      <c r="A23" s="18" t="s">
        <v>26</v>
      </c>
      <c r="B23" s="38"/>
      <c r="C23" s="38"/>
      <c r="D23" s="11" t="s">
        <v>38</v>
      </c>
      <c r="E23" s="42">
        <v>902</v>
      </c>
      <c r="F23" s="39" t="s">
        <v>16</v>
      </c>
      <c r="G23" s="34" t="s">
        <v>16</v>
      </c>
      <c r="H23" s="34" t="s">
        <v>16</v>
      </c>
      <c r="I23" s="50">
        <v>10906.4</v>
      </c>
      <c r="J23" s="50">
        <v>0</v>
      </c>
      <c r="K23" s="50">
        <v>0</v>
      </c>
      <c r="L23" s="50">
        <f>L27</f>
        <v>1989.2</v>
      </c>
      <c r="M23" s="50">
        <f t="shared" ref="M23:O23" si="17">M27</f>
        <v>8696.9</v>
      </c>
      <c r="N23" s="50">
        <f t="shared" si="17"/>
        <v>9535</v>
      </c>
      <c r="O23" s="50">
        <f t="shared" si="17"/>
        <v>0</v>
      </c>
      <c r="R23" s="6"/>
    </row>
    <row r="24" spans="1:18" ht="29.25" customHeight="1" x14ac:dyDescent="0.2">
      <c r="A24" s="18" t="s">
        <v>6</v>
      </c>
      <c r="B24" s="38"/>
      <c r="C24" s="38"/>
      <c r="D24" s="11" t="s">
        <v>39</v>
      </c>
      <c r="E24" s="42">
        <v>902</v>
      </c>
      <c r="F24" s="39" t="s">
        <v>16</v>
      </c>
      <c r="G24" s="34" t="s">
        <v>16</v>
      </c>
      <c r="H24" s="34" t="s">
        <v>16</v>
      </c>
      <c r="I24" s="50">
        <v>2175.8000000000002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R24" s="6"/>
    </row>
    <row r="25" spans="1:18" ht="34.5" customHeight="1" x14ac:dyDescent="0.2">
      <c r="A25" s="18" t="s">
        <v>27</v>
      </c>
      <c r="B25" s="40" t="s">
        <v>30</v>
      </c>
      <c r="C25" s="41" t="s">
        <v>53</v>
      </c>
      <c r="D25" s="40" t="s">
        <v>41</v>
      </c>
      <c r="E25" s="42">
        <v>902</v>
      </c>
      <c r="F25" s="42" t="s">
        <v>16</v>
      </c>
      <c r="G25" s="34" t="s">
        <v>16</v>
      </c>
      <c r="H25" s="34" t="s">
        <v>16</v>
      </c>
      <c r="I25" s="50">
        <f>I26+I27</f>
        <v>13082.2</v>
      </c>
      <c r="J25" s="50">
        <f t="shared" ref="J25:O25" si="18">J26+J27</f>
        <v>0</v>
      </c>
      <c r="K25" s="50">
        <f t="shared" si="18"/>
        <v>0</v>
      </c>
      <c r="L25" s="50">
        <f t="shared" si="18"/>
        <v>1989.2</v>
      </c>
      <c r="M25" s="50">
        <f t="shared" si="18"/>
        <v>8696.9</v>
      </c>
      <c r="N25" s="50">
        <f t="shared" si="18"/>
        <v>9535</v>
      </c>
      <c r="O25" s="50">
        <f t="shared" si="18"/>
        <v>0</v>
      </c>
      <c r="R25" s="6"/>
    </row>
    <row r="26" spans="1:18" ht="63" customHeight="1" x14ac:dyDescent="0.2">
      <c r="A26" s="18" t="s">
        <v>44</v>
      </c>
      <c r="B26" s="35" t="s">
        <v>49</v>
      </c>
      <c r="C26" s="44" t="s">
        <v>67</v>
      </c>
      <c r="D26" s="40" t="s">
        <v>41</v>
      </c>
      <c r="E26" s="26">
        <v>902</v>
      </c>
      <c r="F26" s="9" t="s">
        <v>16</v>
      </c>
      <c r="G26" s="34" t="s">
        <v>16</v>
      </c>
      <c r="H26" s="34" t="s">
        <v>16</v>
      </c>
      <c r="I26" s="51">
        <f>7677.1-594.9+6000</f>
        <v>13082.2</v>
      </c>
      <c r="J26" s="51">
        <f>494.2-494.2</f>
        <v>0</v>
      </c>
      <c r="K26" s="51">
        <f>479.9-479.9</f>
        <v>0</v>
      </c>
      <c r="L26" s="50">
        <f>251.9-251.9</f>
        <v>0</v>
      </c>
      <c r="M26" s="50">
        <v>0</v>
      </c>
      <c r="N26" s="50">
        <v>0</v>
      </c>
      <c r="O26" s="50">
        <v>0</v>
      </c>
      <c r="R26" s="6"/>
    </row>
    <row r="27" spans="1:18" ht="46.15" customHeight="1" x14ac:dyDescent="0.2">
      <c r="A27" s="18" t="s">
        <v>45</v>
      </c>
      <c r="B27" s="35" t="s">
        <v>49</v>
      </c>
      <c r="C27" s="41" t="s">
        <v>59</v>
      </c>
      <c r="D27" s="11" t="s">
        <v>38</v>
      </c>
      <c r="E27" s="26">
        <v>902</v>
      </c>
      <c r="F27" s="9" t="s">
        <v>16</v>
      </c>
      <c r="G27" s="34" t="s">
        <v>16</v>
      </c>
      <c r="H27" s="34" t="s">
        <v>16</v>
      </c>
      <c r="I27" s="36">
        <f>2187.6-2187.6</f>
        <v>0</v>
      </c>
      <c r="J27" s="36">
        <f>10597.4-10597.4</f>
        <v>0</v>
      </c>
      <c r="K27" s="36">
        <f>4218.1-4218.1</f>
        <v>0</v>
      </c>
      <c r="L27" s="36">
        <f>4285.3-4096.3+1800.2</f>
        <v>1989.2</v>
      </c>
      <c r="M27" s="36">
        <v>8696.9</v>
      </c>
      <c r="N27" s="36">
        <v>9535</v>
      </c>
      <c r="O27" s="36">
        <v>0</v>
      </c>
      <c r="R27" s="6"/>
    </row>
    <row r="28" spans="1:18" ht="36" customHeight="1" x14ac:dyDescent="0.2">
      <c r="A28" s="18" t="s">
        <v>24</v>
      </c>
      <c r="B28" s="38" t="s">
        <v>34</v>
      </c>
      <c r="C28" s="47" t="s">
        <v>74</v>
      </c>
      <c r="D28" s="11" t="s">
        <v>60</v>
      </c>
      <c r="E28" s="26">
        <v>902</v>
      </c>
      <c r="F28" s="9" t="s">
        <v>16</v>
      </c>
      <c r="G28" s="9" t="s">
        <v>16</v>
      </c>
      <c r="H28" s="9" t="s">
        <v>16</v>
      </c>
      <c r="I28" s="4">
        <v>2215.5</v>
      </c>
      <c r="J28" s="4">
        <v>2326.3000000000002</v>
      </c>
      <c r="K28" s="4">
        <v>2326.3000000000002</v>
      </c>
      <c r="L28" s="4">
        <v>2326.3000000000002</v>
      </c>
      <c r="M28" s="4">
        <v>2326.3000000000002</v>
      </c>
      <c r="N28" s="4">
        <v>2326.3000000000002</v>
      </c>
      <c r="O28" s="4">
        <v>2326.3000000000002</v>
      </c>
      <c r="R28" s="6"/>
    </row>
    <row r="29" spans="1:18" ht="27.75" customHeight="1" x14ac:dyDescent="0.2">
      <c r="A29" s="18" t="s">
        <v>33</v>
      </c>
      <c r="B29" s="40"/>
      <c r="C29" s="40"/>
      <c r="D29" s="11" t="s">
        <v>40</v>
      </c>
      <c r="E29" s="42">
        <v>902</v>
      </c>
      <c r="F29" s="42" t="s">
        <v>16</v>
      </c>
      <c r="G29" s="42" t="s">
        <v>16</v>
      </c>
      <c r="H29" s="42" t="s">
        <v>16</v>
      </c>
      <c r="I29" s="4">
        <f>I28</f>
        <v>2215.5</v>
      </c>
      <c r="J29" s="4">
        <f t="shared" ref="J29:O29" si="19">J28</f>
        <v>2326.3000000000002</v>
      </c>
      <c r="K29" s="4">
        <f t="shared" si="19"/>
        <v>2326.3000000000002</v>
      </c>
      <c r="L29" s="4">
        <f t="shared" si="19"/>
        <v>2326.3000000000002</v>
      </c>
      <c r="M29" s="4">
        <f t="shared" si="19"/>
        <v>2326.3000000000002</v>
      </c>
      <c r="N29" s="4">
        <f t="shared" si="19"/>
        <v>2326.3000000000002</v>
      </c>
      <c r="O29" s="4">
        <f t="shared" si="19"/>
        <v>2326.3000000000002</v>
      </c>
      <c r="R29" s="6"/>
    </row>
    <row r="30" spans="1:18" ht="36" customHeight="1" x14ac:dyDescent="0.2">
      <c r="A30" s="18" t="s">
        <v>35</v>
      </c>
      <c r="B30" s="40" t="s">
        <v>30</v>
      </c>
      <c r="C30" s="41" t="s">
        <v>61</v>
      </c>
      <c r="D30" s="11" t="s">
        <v>40</v>
      </c>
      <c r="E30" s="42">
        <v>902</v>
      </c>
      <c r="F30" s="42" t="s">
        <v>16</v>
      </c>
      <c r="G30" s="42" t="s">
        <v>16</v>
      </c>
      <c r="H30" s="42" t="s">
        <v>16</v>
      </c>
      <c r="I30" s="4">
        <f>I31+I32</f>
        <v>2215.5</v>
      </c>
      <c r="J30" s="4">
        <f t="shared" ref="J30:O30" si="20">J31+J32</f>
        <v>2326.3000000000002</v>
      </c>
      <c r="K30" s="4">
        <f t="shared" si="20"/>
        <v>2326.3000000000002</v>
      </c>
      <c r="L30" s="4">
        <f t="shared" si="20"/>
        <v>2326.3000000000002</v>
      </c>
      <c r="M30" s="4">
        <f t="shared" si="20"/>
        <v>2326.3000000000002</v>
      </c>
      <c r="N30" s="4">
        <f t="shared" si="20"/>
        <v>2326.3000000000002</v>
      </c>
      <c r="O30" s="4">
        <f t="shared" si="20"/>
        <v>2326.3000000000002</v>
      </c>
      <c r="R30" s="6"/>
    </row>
    <row r="31" spans="1:18" ht="33.75" customHeight="1" x14ac:dyDescent="0.2">
      <c r="A31" s="18" t="s">
        <v>62</v>
      </c>
      <c r="B31" s="35" t="s">
        <v>49</v>
      </c>
      <c r="C31" s="40" t="s">
        <v>63</v>
      </c>
      <c r="D31" s="11" t="s">
        <v>40</v>
      </c>
      <c r="E31" s="26">
        <v>902</v>
      </c>
      <c r="F31" s="9" t="s">
        <v>16</v>
      </c>
      <c r="G31" s="9" t="s">
        <v>16</v>
      </c>
      <c r="H31" s="9" t="s">
        <v>16</v>
      </c>
      <c r="I31" s="30">
        <f>I28-I32</f>
        <v>1798.4</v>
      </c>
      <c r="J31" s="30">
        <f t="shared" ref="J31:O31" si="21">J28-J32</f>
        <v>1861.4</v>
      </c>
      <c r="K31" s="30">
        <f t="shared" si="21"/>
        <v>1861.4</v>
      </c>
      <c r="L31" s="30">
        <f t="shared" si="21"/>
        <v>1861.4</v>
      </c>
      <c r="M31" s="30">
        <f t="shared" si="21"/>
        <v>1861.4</v>
      </c>
      <c r="N31" s="30">
        <f t="shared" si="21"/>
        <v>1861.4</v>
      </c>
      <c r="O31" s="30">
        <f t="shared" si="21"/>
        <v>1861.4</v>
      </c>
      <c r="R31" s="6"/>
    </row>
    <row r="32" spans="1:18" ht="51.75" customHeight="1" x14ac:dyDescent="0.2">
      <c r="A32" s="18" t="s">
        <v>64</v>
      </c>
      <c r="B32" s="35" t="s">
        <v>49</v>
      </c>
      <c r="C32" s="40" t="s">
        <v>65</v>
      </c>
      <c r="D32" s="11" t="s">
        <v>40</v>
      </c>
      <c r="E32" s="26">
        <v>902</v>
      </c>
      <c r="F32" s="9" t="s">
        <v>16</v>
      </c>
      <c r="G32" s="9" t="s">
        <v>16</v>
      </c>
      <c r="H32" s="9" t="s">
        <v>16</v>
      </c>
      <c r="I32" s="30">
        <v>417.1</v>
      </c>
      <c r="J32" s="30">
        <v>464.9</v>
      </c>
      <c r="K32" s="30">
        <v>464.9</v>
      </c>
      <c r="L32" s="30">
        <v>464.9</v>
      </c>
      <c r="M32" s="30">
        <v>464.9</v>
      </c>
      <c r="N32" s="30">
        <v>464.9</v>
      </c>
      <c r="O32" s="30">
        <v>464.9</v>
      </c>
      <c r="R32" s="6"/>
    </row>
    <row r="33" spans="1:18" ht="36.75" customHeight="1" x14ac:dyDescent="0.2">
      <c r="A33" s="18" t="s">
        <v>25</v>
      </c>
      <c r="B33" s="38" t="s">
        <v>36</v>
      </c>
      <c r="C33" s="46" t="s">
        <v>75</v>
      </c>
      <c r="D33" s="11" t="s">
        <v>55</v>
      </c>
      <c r="E33" s="26">
        <v>902</v>
      </c>
      <c r="F33" s="9" t="s">
        <v>16</v>
      </c>
      <c r="G33" s="9" t="s">
        <v>16</v>
      </c>
      <c r="H33" s="9" t="s">
        <v>16</v>
      </c>
      <c r="I33" s="30">
        <f>I35</f>
        <v>16928.2</v>
      </c>
      <c r="J33" s="30">
        <f t="shared" ref="J33:O33" si="22">J35</f>
        <v>16928.2</v>
      </c>
      <c r="K33" s="30">
        <f t="shared" si="22"/>
        <v>16928.2</v>
      </c>
      <c r="L33" s="30">
        <f t="shared" si="22"/>
        <v>16928.2</v>
      </c>
      <c r="M33" s="30">
        <f t="shared" si="22"/>
        <v>16928.2</v>
      </c>
      <c r="N33" s="30">
        <f t="shared" si="22"/>
        <v>16928.2</v>
      </c>
      <c r="O33" s="30">
        <f t="shared" si="22"/>
        <v>16928.2</v>
      </c>
      <c r="R33" s="6"/>
    </row>
    <row r="34" spans="1:18" ht="36.75" customHeight="1" x14ac:dyDescent="0.2">
      <c r="A34" s="18" t="s">
        <v>37</v>
      </c>
      <c r="B34" s="40"/>
      <c r="C34" s="40"/>
      <c r="D34" s="11" t="s">
        <v>38</v>
      </c>
      <c r="E34" s="42">
        <v>902</v>
      </c>
      <c r="F34" s="42" t="s">
        <v>16</v>
      </c>
      <c r="G34" s="42" t="s">
        <v>16</v>
      </c>
      <c r="H34" s="42" t="s">
        <v>16</v>
      </c>
      <c r="I34" s="30">
        <f>I33</f>
        <v>16928.2</v>
      </c>
      <c r="J34" s="30">
        <f t="shared" ref="J34:O34" si="23">J33</f>
        <v>16928.2</v>
      </c>
      <c r="K34" s="30">
        <f t="shared" si="23"/>
        <v>16928.2</v>
      </c>
      <c r="L34" s="30">
        <f t="shared" si="23"/>
        <v>16928.2</v>
      </c>
      <c r="M34" s="30">
        <f t="shared" si="23"/>
        <v>16928.2</v>
      </c>
      <c r="N34" s="30">
        <f t="shared" si="23"/>
        <v>16928.2</v>
      </c>
      <c r="O34" s="30">
        <f t="shared" si="23"/>
        <v>16928.2</v>
      </c>
      <c r="R34" s="6"/>
    </row>
    <row r="35" spans="1:18" ht="32.25" customHeight="1" x14ac:dyDescent="0.2">
      <c r="A35" s="20" t="s">
        <v>66</v>
      </c>
      <c r="B35" s="32" t="s">
        <v>30</v>
      </c>
      <c r="C35" s="37" t="s">
        <v>76</v>
      </c>
      <c r="D35" s="11" t="s">
        <v>38</v>
      </c>
      <c r="E35" s="26">
        <v>902</v>
      </c>
      <c r="F35" s="9" t="s">
        <v>16</v>
      </c>
      <c r="G35" s="9" t="s">
        <v>16</v>
      </c>
      <c r="H35" s="9" t="s">
        <v>16</v>
      </c>
      <c r="I35" s="52">
        <v>16928.2</v>
      </c>
      <c r="J35" s="52">
        <v>16928.2</v>
      </c>
      <c r="K35" s="52">
        <v>16928.2</v>
      </c>
      <c r="L35" s="52">
        <v>16928.2</v>
      </c>
      <c r="M35" s="52">
        <v>16928.2</v>
      </c>
      <c r="N35" s="52">
        <v>16928.2</v>
      </c>
      <c r="O35" s="52">
        <v>16928.2</v>
      </c>
      <c r="R35" s="6"/>
    </row>
    <row r="36" spans="1:18" s="23" customFormat="1" x14ac:dyDescent="0.2">
      <c r="A36" s="27"/>
      <c r="B36" s="25"/>
      <c r="C36" s="25"/>
      <c r="D36" s="25"/>
      <c r="E36" s="2"/>
      <c r="F36" s="28"/>
      <c r="G36" s="28"/>
      <c r="H36" s="28"/>
      <c r="I36" s="29"/>
      <c r="J36" s="29"/>
      <c r="K36" s="29"/>
      <c r="L36" s="29"/>
      <c r="M36" s="29"/>
      <c r="N36" s="29"/>
      <c r="O36" s="29"/>
      <c r="R36" s="22"/>
    </row>
    <row r="37" spans="1:18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8" x14ac:dyDescent="0.2">
      <c r="A38" s="21"/>
      <c r="B38" s="3"/>
      <c r="C38" s="3"/>
      <c r="D38" s="3"/>
      <c r="E38" s="2"/>
      <c r="F38" s="2"/>
      <c r="G38" s="2"/>
      <c r="H38" s="2"/>
      <c r="I38" s="15"/>
      <c r="J38" s="15"/>
      <c r="K38" s="15"/>
      <c r="L38" s="15"/>
      <c r="M38" s="15"/>
      <c r="N38" s="15"/>
      <c r="O38" s="15"/>
      <c r="R38" s="6"/>
    </row>
    <row r="39" spans="1:18" s="24" customFormat="1" ht="30" customHeight="1" x14ac:dyDescent="0.25">
      <c r="A39" s="54"/>
      <c r="B39" s="56" t="s">
        <v>68</v>
      </c>
      <c r="C39" s="56"/>
      <c r="D39" s="56"/>
      <c r="E39" s="56"/>
      <c r="F39" s="56"/>
      <c r="G39" s="64"/>
      <c r="H39" s="64"/>
      <c r="I39" s="54"/>
      <c r="J39" s="54"/>
      <c r="K39" s="54"/>
      <c r="L39" s="55" t="s">
        <v>69</v>
      </c>
      <c r="M39" s="55"/>
      <c r="N39" s="55"/>
    </row>
    <row r="40" spans="1:18" ht="15.75" customHeight="1" x14ac:dyDescent="0.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8" x14ac:dyDescent="0.2">
      <c r="B41" s="65"/>
      <c r="C41" s="65"/>
    </row>
    <row r="42" spans="1:18" x14ac:dyDescent="0.2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8" x14ac:dyDescent="0.2">
      <c r="B43" s="5"/>
    </row>
    <row r="45" spans="1:18" x14ac:dyDescent="0.2">
      <c r="B45" s="5"/>
    </row>
    <row r="46" spans="1:18" x14ac:dyDescent="0.2">
      <c r="B46" s="5"/>
    </row>
    <row r="47" spans="1:18" x14ac:dyDescent="0.2">
      <c r="B47" s="5"/>
    </row>
    <row r="48" spans="1:18" x14ac:dyDescent="0.2">
      <c r="B48" s="5"/>
    </row>
    <row r="49" spans="2:2" x14ac:dyDescent="0.2">
      <c r="B49" s="5"/>
    </row>
  </sheetData>
  <mergeCells count="17">
    <mergeCell ref="A6:A7"/>
    <mergeCell ref="B40:O40"/>
    <mergeCell ref="B42:O42"/>
    <mergeCell ref="B37:O37"/>
    <mergeCell ref="B39:F39"/>
    <mergeCell ref="G39:H39"/>
    <mergeCell ref="B41:C41"/>
    <mergeCell ref="L39:N39"/>
    <mergeCell ref="K1:O1"/>
    <mergeCell ref="K2:O2"/>
    <mergeCell ref="B4:O4"/>
    <mergeCell ref="B5:O5"/>
    <mergeCell ref="I6:O6"/>
    <mergeCell ref="E6:H6"/>
    <mergeCell ref="D6:D7"/>
    <mergeCell ref="C6:C7"/>
    <mergeCell ref="B6:B7"/>
  </mergeCells>
  <pageMargins left="0.31496062992125984" right="0.31496062992125984" top="0.35433070866141736" bottom="0.35433070866141736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4</vt:lpstr>
      <vt:lpstr>'прил 4'!Заголовки_для_печати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2013-11-07T13:58:34Z</dcterms:modified>
</cp:coreProperties>
</file>