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6410" windowHeight="9255" activeTab="0"/>
  </bookViews>
  <sheets>
    <sheet name="2017 1 полугодие" sheetId="1" r:id="rId1"/>
  </sheets>
  <definedNames>
    <definedName name="_xlnm.Print_Titles" localSheetId="0">'2017 1 полугодие'!$6:$6</definedName>
  </definedNames>
  <calcPr fullCalcOnLoad="1"/>
</workbook>
</file>

<file path=xl/sharedStrings.xml><?xml version="1.0" encoding="utf-8"?>
<sst xmlns="http://schemas.openxmlformats.org/spreadsheetml/2006/main" count="167" uniqueCount="137">
  <si>
    <t>№      п/п</t>
  </si>
  <si>
    <t>Контрольное событие программы</t>
  </si>
  <si>
    <t>областной бюджет</t>
  </si>
  <si>
    <t>федеральный бюджет</t>
  </si>
  <si>
    <t>бюджет города</t>
  </si>
  <si>
    <t>внебюджетные источники</t>
  </si>
  <si>
    <t>1.</t>
  </si>
  <si>
    <t>1.1.</t>
  </si>
  <si>
    <t>1.2.</t>
  </si>
  <si>
    <t>в течение года</t>
  </si>
  <si>
    <t>2.</t>
  </si>
  <si>
    <t>2.1.</t>
  </si>
  <si>
    <t>2.1.1.</t>
  </si>
  <si>
    <t>2.1.2.</t>
  </si>
  <si>
    <t>3.</t>
  </si>
  <si>
    <t>3.1.</t>
  </si>
  <si>
    <t>3.1.1.</t>
  </si>
  <si>
    <t>3.1.2.</t>
  </si>
  <si>
    <t>4.</t>
  </si>
  <si>
    <t>Итого по программе</t>
  </si>
  <si>
    <t>5.</t>
  </si>
  <si>
    <t>Создание условий для обеспечения качественными коммунальными услугами населения города</t>
  </si>
  <si>
    <t>Улучшение технического состояния объектов коммунальной инфраструктры города</t>
  </si>
  <si>
    <t>Разработка и оформление документации на строительство, реконструкцию и капитальный ремонт объектов коммунальной инфраструктуры города</t>
  </si>
  <si>
    <t>Благоустройство города</t>
  </si>
  <si>
    <t>Содержание, обслуживание и ремонт объектов благоустройства</t>
  </si>
  <si>
    <t>Освещение улиц и дорог города</t>
  </si>
  <si>
    <t>Очистка городских территорий, озеленение и ремонт объектов благоустройства</t>
  </si>
  <si>
    <t xml:space="preserve">Заключение муниципальных контрактов  и договоров на оказание услуг по содержанию кладбищ  </t>
  </si>
  <si>
    <t xml:space="preserve">Заключение договоров об оказании услуг  по  доставке и захоронению неопознанных ии невостребованных трупов  </t>
  </si>
  <si>
    <t>Организация оказания ритуальных услуг и содержание мест захоронения</t>
  </si>
  <si>
    <t>4.1.</t>
  </si>
  <si>
    <t>4.1.1.</t>
  </si>
  <si>
    <t>4.1.2.</t>
  </si>
  <si>
    <t>Благоустройство и содержание территорий городских кладбищ</t>
  </si>
  <si>
    <t>Капитальный ремонт многоквартирных домов</t>
  </si>
  <si>
    <t>Улучшение технического состояния жилищного фонда</t>
  </si>
  <si>
    <t>1.1.1.</t>
  </si>
  <si>
    <t>Капитальный ремонт многоквартиных домов</t>
  </si>
  <si>
    <t>1.1.2.</t>
  </si>
  <si>
    <t>Изготовление кадастровых паспортов на земельные участки под многоквартирными домами, включенными в план капитального ремонта домов</t>
  </si>
  <si>
    <t>1.2.1.</t>
  </si>
  <si>
    <t>Освещение в средствах массовой информации вопросов, касающихся выбора способов управления многоквартирными домами, деятельности управляющих и обслуживающих организаций, ТСЖ, ЖСК</t>
  </si>
  <si>
    <t>1.2.2.</t>
  </si>
  <si>
    <t>Проведение обучающих семинаров</t>
  </si>
  <si>
    <t>в течении года</t>
  </si>
  <si>
    <t>Улучшение технического состояния многоквартирных домов</t>
  </si>
  <si>
    <t>Информирование населения по вопросам управления многоквартирными домами, энергоэффективности в жилищной сфере и условий проведения капитального ремонта</t>
  </si>
  <si>
    <t>Заключение договоров на изготовление кадастровых паспортов</t>
  </si>
  <si>
    <t>Размещение в средствах массовой информации вопросов по управлению многоквартирными домами</t>
  </si>
  <si>
    <t>Проведение закупок по отбору подрядной организации на выполнение работ по освещению улиц и дорог города</t>
  </si>
  <si>
    <t>Проведение закупок по отбору подрядной организации на выполнение работ по очистке городских территорий, озеленению и ремонту объектов благоустройства</t>
  </si>
  <si>
    <t>Текущее содержание городских кладбищ и дорог к ним</t>
  </si>
  <si>
    <t xml:space="preserve">Оказание ритуальных услуг, доставка и захоронение неопознанных и невостребованных трупов граждан </t>
  </si>
  <si>
    <t>6.</t>
  </si>
  <si>
    <t>Проведение обучающих семинаров с председателями ТСЖ, ЖСК или иных специализированных
потребительских кооперативов, а также управляющими и обслуживающими организациями</t>
  </si>
  <si>
    <t>начальник отдела инженерной инфраструктуры ЖКХ - Хропот Н.В.</t>
  </si>
  <si>
    <t>в том числе:</t>
  </si>
  <si>
    <t>1.1.1.1.</t>
  </si>
  <si>
    <t>Акт законченного ремонта</t>
  </si>
  <si>
    <t>3.1.1.1.</t>
  </si>
  <si>
    <t>Улучшение технического состояния многоквартирного дома</t>
  </si>
  <si>
    <t xml:space="preserve">Участие Администрации города в оплате тарифа по капитальному ремонту за муниципальную собственность </t>
  </si>
  <si>
    <t>Приведение документации на многоквартирные дома в соответствие с законодательством</t>
  </si>
  <si>
    <t>Строительство и реконструкция объектов коммунальной инфраструктуры города</t>
  </si>
  <si>
    <t>Снижение уровня потерь на водопроводных сетях</t>
  </si>
  <si>
    <t>и.о. директора МКУ г.Новошахтинска "УКС"-Карасев А.К.</t>
  </si>
  <si>
    <t>Охрана окружающей среды и природных ресурсов</t>
  </si>
  <si>
    <t>Выполнение лесохозяйственных мероприятий</t>
  </si>
  <si>
    <t>Охрана лесов от пожаров</t>
  </si>
  <si>
    <t>Проведение закупок по отбору подрядной организации на выполнение работ</t>
  </si>
  <si>
    <t>3.1.2.2.</t>
  </si>
  <si>
    <t>3.1.2.1.</t>
  </si>
  <si>
    <t xml:space="preserve">Проведение закупок по отбору подрядной организации на разработку проектно-сметной документации на капитальный ремонт объектов коммунальной инфраструктуры города </t>
  </si>
  <si>
    <t>Наличие документации для проведения работ по капитальному ремонту объектов коммунальной инфраструктуры</t>
  </si>
  <si>
    <t>Реконструкция объектов водопроводно-канализационного хозяйства</t>
  </si>
  <si>
    <t>Строительство объекта "Газопровод низкого давления для газификации жилых домов ул. Б. Хмельницкого, ул. Большевистская,  ул. Ключевая, ул.  Выгонная, ул.  Минаева, ул. Верещагина, ул. Урицкая, ул. Лопатина, ул. Плиева, пер. Солнечный, пер. Бугровой, пер. Коммунальный пос. Пролетарский"</t>
  </si>
  <si>
    <t>Директор МКУ "УГХ"</t>
  </si>
  <si>
    <t>Разработка схемы водоснабжения и водоотведения города Новошахтинска Ростовской области на период 2013 - 2028 годы</t>
  </si>
  <si>
    <t>ОТЧЕТ</t>
  </si>
  <si>
    <t xml:space="preserve">Наименование  основного мероприятия, мероприятия </t>
  </si>
  <si>
    <t>Ответственный исполнитель, соисполнитель, участник (руководитель/ФИО)</t>
  </si>
  <si>
    <t>Результат реализации               (краткое описание)</t>
  </si>
  <si>
    <t>Фактическая дата начала реализации</t>
  </si>
  <si>
    <t>Фактическая дата окончания реализации, наступления контрольного события</t>
  </si>
  <si>
    <t>предусмотрено муниципальной программой</t>
  </si>
  <si>
    <t>предусмотрено сводной бюджетной росписью</t>
  </si>
  <si>
    <t>факт на отчетную дату</t>
  </si>
  <si>
    <t>Расходы на реализацию муниципальной программы, тыс. руб.</t>
  </si>
  <si>
    <t>Заключено контрактов, договоров, соглашений на отчетную дату</t>
  </si>
  <si>
    <t>Объемы неосвоенных средств и причины их неосвоения</t>
  </si>
  <si>
    <t>Директор МКУ "УГХ" Сикач Л.В. (далее - Сикач Л.В.)</t>
  </si>
  <si>
    <t>Сикач Л.В.</t>
  </si>
  <si>
    <t>Оплата тарифа за муниципальную собственность</t>
  </si>
  <si>
    <t>Сопровождение программного обеспечения "Информационная база ЖКХ"</t>
  </si>
  <si>
    <t>Инвентаризация жилищного фонда города</t>
  </si>
  <si>
    <t>Директор МКУ "УГХ" Сикач Л.В. , директор МКУ г. Новошахтинска "УКС" Карасев А.К.</t>
  </si>
  <si>
    <t>Администрация города</t>
  </si>
  <si>
    <t>директор МБУ "ССВПД" -  Бабич В.П. (далее - Бабич В.П.)</t>
  </si>
  <si>
    <t>Бабич В.П.</t>
  </si>
  <si>
    <t>МКУ "УГХ"</t>
  </si>
  <si>
    <t>МБУ "ССВПД"</t>
  </si>
  <si>
    <t xml:space="preserve">МКУ г. Новошахтинска "УКС" </t>
  </si>
  <si>
    <t>тыс. руб.</t>
  </si>
  <si>
    <t>Выполнено устройство и обновление минерализованных полос, вывоз свалочных очагов из городских лесов</t>
  </si>
  <si>
    <t>Проведено улучшение санитарного состояния территории города: выполнены работы по очистке городских тер-риторий от мусора, грязи, покосу сорной рас-тительности, валке де-ревьев, отлову бродячих животных, ремонту тротуаров</t>
  </si>
  <si>
    <t xml:space="preserve">Территории шести действующих городских   кладбищ приведены  в соответствие требованиям санитарно-эпиде-миологических и экологических норм: покос сорной растительности, уборка несанкционированных свалок, отсыпка дорог </t>
  </si>
  <si>
    <t xml:space="preserve">Проведена доставка и захоронение неопознанных и невостребованных трупов граждан </t>
  </si>
  <si>
    <t>За муниципальные квартиры перечислено 383,2 тыс. руб. в некоммерческую организацию «Ростовский областной фонд содействия капитальному ремонту»</t>
  </si>
  <si>
    <t>В соответствии с Федеральным законом Российской Федерации от 21.06.2014 № 209-ФЗ «О государственной информационной системе жилищно-коммунального хозяйства» зарегистрировано 22 поставщика информации (управляющие компании, товарищества собственников жилья, жилищно-строительный кооператив, ресурсоснабжающие организации). Внесена информация по жилищному фонду города в количестве 21 383 многоквартирных и жилых домов</t>
  </si>
  <si>
    <t>Разработана документация для проведения работ по строительству, реконструкции и капи-тальному ремонту объектов коммунальной инфраструктуры</t>
  </si>
  <si>
    <t xml:space="preserve"> Снижение уровня потерь на водопроводных сетях с 70,01 % до 56,1 %</t>
  </si>
  <si>
    <t>Заключены концессионные соглашения на модернизацию централизованной системы водоснабжения и водоотведения.Снижение уровня потерь на водопроводных сетях с 70,01 % до 56,1 %</t>
  </si>
  <si>
    <t>6.1.</t>
  </si>
  <si>
    <t>6.1.1.</t>
  </si>
  <si>
    <t>7.</t>
  </si>
  <si>
    <t>Финансовое обеспечение МКУ «УГХ»</t>
  </si>
  <si>
    <r>
      <t xml:space="preserve">Обновлены и улучшены ППО «1С», </t>
    </r>
    <r>
      <rPr>
        <sz val="11.5"/>
        <color indexed="8"/>
        <rFont val="Arial"/>
        <family val="2"/>
      </rPr>
      <t>Консуль</t>
    </r>
    <r>
      <rPr>
        <sz val="12"/>
        <color indexed="8"/>
        <rFont val="Arial"/>
        <family val="2"/>
      </rPr>
      <t xml:space="preserve">-тант Плюс, приобретены запасные части и ГСМ к автомобилю, бумага для офисной техники </t>
    </r>
  </si>
  <si>
    <t>Улучшение материально-технической базы МКУ «УГХ»</t>
  </si>
  <si>
    <t xml:space="preserve">                  Л.В.Сикач</t>
  </si>
  <si>
    <t>5.1.</t>
  </si>
  <si>
    <t>Управление в сфере жилищно-коммунального хозяйства города</t>
  </si>
  <si>
    <t>об исполнении плана реализации  муниципальной программы города Новошахтинска «Обеспечение качественными жилищно-коммунальными услугами»                                       за 9 месяцев 2017 года</t>
  </si>
  <si>
    <t>2.1.3.</t>
  </si>
  <si>
    <t>Проведение закупок по отбору подрядной организации на приобретение коммунальной техники</t>
  </si>
  <si>
    <t>Приобретение техники и оборудования</t>
  </si>
  <si>
    <t>Приведение размера платы граждан за коммунальные услуги в соответствие с индексами максимального роста размера платы граждан за коммунальные услуги</t>
  </si>
  <si>
    <t>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t>
  </si>
  <si>
    <t>3.2.</t>
  </si>
  <si>
    <t>3.2.1.</t>
  </si>
  <si>
    <t xml:space="preserve">Приведение размера платы граждан за коммунальные услуги в соответствие с индексами максимального роста размера платы граждан за коммунальные услуги </t>
  </si>
  <si>
    <t>Заключение соглашения с ООО "Водные ресурсы"</t>
  </si>
  <si>
    <t>Опубликовано 17 статей в Новошахтинской общественно-политической городской газете «Знамя шахтера» на тему: «Капитальный ремонт многоквартирных домов», "Благоустройство территории города",«Об установке общедомовых                   приборов учета», «О повышающих коэффициентах за потребленные коммунальные ресурсы», в эфире муниципального телерадиоканала МБУ «ТелеРадиоКомпания «Несветай» – 5 телепередач</t>
  </si>
  <si>
    <t>Министерством жилищно-коммунального хозяйства Ростовской области проведено 8 видеосеминаров с участием управляющих домами  и председателями ТСЖ, ЖСК на тему: «Капитальный ремонт многоквартирных домов», «ГИС ЖКХ: начисление платежей по ОДПУ». Администрацией города проведено 8 семинаров на тему «Заполнение системы ГИС ЖКХ», «Капитальный ремонт МКД»</t>
  </si>
  <si>
    <t>Проведены работы  по установке дополнительных одиночно установленных светильников в количестве 156 штук. Выполнены работы по замене устаревших светильников на новые на линии наружного освещения по ул. К.Маркса в количестве 32 штук. Выполнен монтаж провода марки СИП (560 м) по ул. Радио, ул. Советской, ул. Шоссейной</t>
  </si>
  <si>
    <t>Приобретена косилка для покоса сорной растительности</t>
  </si>
  <si>
    <t>Увеличение уровня газификации города. Работы по газификации жилых домов ул. Б. Хмельницкого, ул. Большевистская,  ул. Ключевая, ул.  Выгонная, ул.  Минаева, ул. Верещагина, ул. Урицкая, ул. Лопатина, ул. Плиева, пер. Солнечный, пер. Бугровой, пер. Коммунальный пос. Пролетарский" выполнены на 90%</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</si>
</sst>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 numFmtId="181" formatCode="0.0"/>
    <numFmt numFmtId="182" formatCode="_-* #,##0.000_р_._-;\-* #,##0.000_р_._-;_-* &quot;-&quot;??_р_._-;_-@_-"/>
    <numFmt numFmtId="183" formatCode="_-* #,##0.0000_р_._-;\-* #,##0.0000_р_._-;_-* &quot;-&quot;??_р_._-;_-@_-"/>
    <numFmt numFmtId="184" formatCode="_-* #,##0.00000_р_._-;\-* #,##0.00000_р_._-;_-* &quot;-&quot;??_р_._-;_-@_-"/>
    <numFmt numFmtId="185" formatCode="_-* #,##0.000000_р_._-;\-* #,##0.000000_р_._-;_-* &quot;-&quot;??_р_._-;_-@_-"/>
    <numFmt numFmtId="186" formatCode="_-* #,##0.0000000_р_._-;\-* #,##0.0000000_р_._-;_-* &quot;-&quot;??_р_._-;_-@_-"/>
    <numFmt numFmtId="187" formatCode="_-* #,##0.0_р_._-;\-* #,##0.0_р_._-;_-* &quot;-&quot;??_р_._-;_-@_-"/>
    <numFmt numFmtId="188" formatCode="#,##0.0_ ;\-#,##0.0\ "/>
    <numFmt numFmtId="189" formatCode="#,##0.00_ ;\-#,##0.00\ "/>
    <numFmt numFmtId="190" formatCode="#,##0_ ;\-#,##0\ "/>
    <numFmt numFmtId="191" formatCode="#,##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mmm/yyyy"/>
  </numFmts>
  <fonts count="48">
    <font>
      <sz val="11"/>
      <color theme="1"/>
      <name val="Calibri"/>
      <family val="2"/>
    </font>
    <font>
      <sz val="11"/>
      <color indexed="8"/>
      <name val="Calibri"/>
      <family val="2"/>
    </font>
    <font>
      <sz val="12"/>
      <name val="Arial"/>
      <family val="2"/>
    </font>
    <font>
      <sz val="12"/>
      <color indexed="8"/>
      <name val="Arial"/>
      <family val="2"/>
    </font>
    <font>
      <sz val="8"/>
      <name val="Arial"/>
      <family val="2"/>
    </font>
    <font>
      <sz val="11.5"/>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Arial"/>
      <family val="2"/>
    </font>
    <font>
      <sz val="10"/>
      <color indexed="8"/>
      <name val="Arial"/>
      <family val="2"/>
    </font>
    <font>
      <sz val="8"/>
      <color indexed="8"/>
      <name val="Arial"/>
      <family val="2"/>
    </font>
    <font>
      <sz val="11"/>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4"/>
      <color theme="1"/>
      <name val="Arial"/>
      <family val="2"/>
    </font>
    <font>
      <sz val="10"/>
      <color theme="1"/>
      <name val="Arial"/>
      <family val="2"/>
    </font>
    <font>
      <sz val="8"/>
      <color theme="1"/>
      <name val="Arial"/>
      <family val="2"/>
    </font>
    <font>
      <sz val="12"/>
      <color rgb="FF000000"/>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68">
    <xf numFmtId="0" fontId="0" fillId="0" borderId="0" xfId="0" applyFont="1" applyAlignment="1">
      <alignment/>
    </xf>
    <xf numFmtId="0" fontId="42" fillId="0" borderId="0" xfId="0" applyFont="1" applyAlignment="1">
      <alignment vertical="top" wrapText="1"/>
    </xf>
    <xf numFmtId="0" fontId="42" fillId="33" borderId="10" xfId="0" applyFont="1" applyFill="1" applyBorder="1" applyAlignment="1">
      <alignment horizontal="center" vertical="top" wrapText="1"/>
    </xf>
    <xf numFmtId="0" fontId="42" fillId="33" borderId="10" xfId="0" applyFont="1" applyFill="1" applyBorder="1" applyAlignment="1">
      <alignment vertical="top" wrapText="1"/>
    </xf>
    <xf numFmtId="0" fontId="2" fillId="33" borderId="10" xfId="0" applyFont="1" applyFill="1" applyBorder="1" applyAlignment="1">
      <alignment vertical="top" wrapText="1"/>
    </xf>
    <xf numFmtId="180" fontId="42" fillId="33" borderId="10" xfId="0" applyNumberFormat="1" applyFont="1" applyFill="1" applyBorder="1" applyAlignment="1">
      <alignment horizontal="center" vertical="top" wrapText="1"/>
    </xf>
    <xf numFmtId="0" fontId="42" fillId="33" borderId="10" xfId="0" applyFont="1" applyFill="1" applyBorder="1" applyAlignment="1">
      <alignment horizontal="left" vertical="top" wrapText="1"/>
    </xf>
    <xf numFmtId="0" fontId="42" fillId="0" borderId="10" xfId="0" applyFont="1" applyBorder="1" applyAlignment="1">
      <alignment vertical="top" wrapText="1"/>
    </xf>
    <xf numFmtId="180" fontId="42" fillId="0" borderId="10" xfId="0" applyNumberFormat="1" applyFont="1" applyBorder="1" applyAlignment="1">
      <alignment horizontal="center" vertical="top" wrapText="1"/>
    </xf>
    <xf numFmtId="0" fontId="42" fillId="0" borderId="10" xfId="0" applyFont="1" applyBorder="1" applyAlignment="1">
      <alignment horizontal="left" vertical="top" wrapText="1"/>
    </xf>
    <xf numFmtId="0" fontId="2" fillId="0" borderId="10" xfId="0" applyFont="1" applyBorder="1" applyAlignment="1">
      <alignment horizontal="left" vertical="top" wrapText="1"/>
    </xf>
    <xf numFmtId="0" fontId="42" fillId="0" borderId="0" xfId="0" applyNumberFormat="1" applyFont="1" applyAlignment="1">
      <alignment horizontal="left" vertical="top" wrapText="1"/>
    </xf>
    <xf numFmtId="0" fontId="42" fillId="0" borderId="10" xfId="0" applyFont="1" applyFill="1" applyBorder="1" applyAlignment="1">
      <alignment horizontal="center" vertical="top" wrapText="1"/>
    </xf>
    <xf numFmtId="0" fontId="42" fillId="0" borderId="10" xfId="0" applyFont="1" applyFill="1" applyBorder="1" applyAlignment="1">
      <alignment vertical="top" wrapText="1"/>
    </xf>
    <xf numFmtId="180" fontId="2" fillId="0" borderId="10" xfId="0" applyNumberFormat="1" applyFont="1" applyFill="1" applyBorder="1" applyAlignment="1">
      <alignment horizontal="center" vertical="top" wrapText="1"/>
    </xf>
    <xf numFmtId="0" fontId="42" fillId="0" borderId="0" xfId="0" applyFont="1" applyFill="1" applyAlignment="1">
      <alignment vertical="top" wrapText="1"/>
    </xf>
    <xf numFmtId="0" fontId="2" fillId="0" borderId="10" xfId="0" applyFont="1" applyFill="1" applyBorder="1" applyAlignment="1">
      <alignment vertical="top" wrapText="1"/>
    </xf>
    <xf numFmtId="0" fontId="42" fillId="0" borderId="10" xfId="0" applyFont="1" applyFill="1" applyBorder="1" applyAlignment="1">
      <alignment horizontal="left" vertical="top" wrapText="1"/>
    </xf>
    <xf numFmtId="180" fontId="42" fillId="0" borderId="10" xfId="0" applyNumberFormat="1" applyFont="1" applyFill="1" applyBorder="1" applyAlignment="1">
      <alignment horizontal="center" vertical="top" wrapText="1"/>
    </xf>
    <xf numFmtId="0" fontId="3" fillId="0" borderId="10" xfId="0" applyFont="1" applyBorder="1" applyAlignment="1">
      <alignment horizontal="left" vertical="top" wrapText="1"/>
    </xf>
    <xf numFmtId="0" fontId="2" fillId="0" borderId="10" xfId="0" applyFont="1" applyBorder="1" applyAlignment="1">
      <alignment vertical="top" wrapText="1"/>
    </xf>
    <xf numFmtId="0" fontId="2" fillId="0" borderId="10" xfId="0" applyFont="1" applyFill="1" applyBorder="1" applyAlignment="1">
      <alignment horizontal="left" vertical="top" wrapText="1"/>
    </xf>
    <xf numFmtId="0" fontId="42" fillId="0" borderId="0" xfId="0" applyFont="1" applyBorder="1" applyAlignment="1">
      <alignment horizontal="center" vertical="top" wrapText="1"/>
    </xf>
    <xf numFmtId="0" fontId="42" fillId="0" borderId="0" xfId="0" applyFont="1" applyBorder="1" applyAlignment="1">
      <alignment vertical="top" wrapText="1"/>
    </xf>
    <xf numFmtId="0" fontId="42" fillId="0" borderId="10" xfId="0" applyFont="1" applyBorder="1" applyAlignment="1">
      <alignment horizontal="center" vertical="top" wrapText="1"/>
    </xf>
    <xf numFmtId="0" fontId="42" fillId="0" borderId="0" xfId="0" applyFont="1" applyAlignment="1">
      <alignment horizontal="left" vertical="top" wrapText="1"/>
    </xf>
    <xf numFmtId="0" fontId="2" fillId="0" borderId="10" xfId="0" applyNumberFormat="1" applyFont="1" applyFill="1" applyBorder="1" applyAlignment="1">
      <alignment horizontal="left" vertical="top" wrapText="1"/>
    </xf>
    <xf numFmtId="0" fontId="43" fillId="0" borderId="0" xfId="0" applyFont="1" applyAlignment="1">
      <alignment horizontal="left" vertical="top" wrapText="1"/>
    </xf>
    <xf numFmtId="0" fontId="2" fillId="0" borderId="10" xfId="0" applyFont="1" applyFill="1" applyBorder="1" applyAlignment="1">
      <alignment horizontal="center" vertical="top" wrapText="1"/>
    </xf>
    <xf numFmtId="0" fontId="2" fillId="0" borderId="0" xfId="0" applyFont="1" applyFill="1" applyAlignment="1">
      <alignment vertical="top" wrapText="1"/>
    </xf>
    <xf numFmtId="0" fontId="42" fillId="0" borderId="10" xfId="0" applyFont="1" applyBorder="1" applyAlignment="1">
      <alignment horizontal="center" vertical="top" wrapText="1"/>
    </xf>
    <xf numFmtId="0" fontId="42" fillId="0" borderId="0" xfId="0" applyFont="1" applyAlignment="1">
      <alignment horizontal="left" vertical="top" wrapText="1"/>
    </xf>
    <xf numFmtId="180" fontId="2" fillId="33" borderId="10" xfId="0" applyNumberFormat="1" applyFont="1" applyFill="1" applyBorder="1" applyAlignment="1">
      <alignment horizontal="center" vertical="top" wrapText="1"/>
    </xf>
    <xf numFmtId="14" fontId="2" fillId="0" borderId="10" xfId="0" applyNumberFormat="1" applyFont="1" applyBorder="1" applyAlignment="1">
      <alignment vertical="top" wrapText="1"/>
    </xf>
    <xf numFmtId="0" fontId="44" fillId="0" borderId="10" xfId="0" applyFont="1" applyBorder="1" applyAlignment="1">
      <alignment horizontal="center" vertical="top" wrapText="1"/>
    </xf>
    <xf numFmtId="0" fontId="44" fillId="0" borderId="0" xfId="0" applyFont="1" applyAlignment="1">
      <alignment horizontal="center" vertical="top" wrapText="1"/>
    </xf>
    <xf numFmtId="180" fontId="2" fillId="0" borderId="10" xfId="0" applyNumberFormat="1" applyFont="1" applyBorder="1" applyAlignment="1">
      <alignment horizontal="center" vertical="top" wrapText="1"/>
    </xf>
    <xf numFmtId="180" fontId="4" fillId="0" borderId="10" xfId="0" applyNumberFormat="1" applyFont="1" applyBorder="1" applyAlignment="1">
      <alignment horizontal="center" vertical="top" wrapText="1"/>
    </xf>
    <xf numFmtId="180" fontId="45" fillId="0" borderId="10" xfId="0" applyNumberFormat="1" applyFont="1" applyBorder="1" applyAlignment="1">
      <alignment horizontal="center" vertical="top" wrapText="1"/>
    </xf>
    <xf numFmtId="180" fontId="2" fillId="0" borderId="10" xfId="58" applyNumberFormat="1" applyFont="1" applyFill="1" applyBorder="1" applyAlignment="1">
      <alignment horizontal="center" vertical="top"/>
    </xf>
    <xf numFmtId="180" fontId="2" fillId="0" borderId="10" xfId="58" applyNumberFormat="1" applyFont="1" applyFill="1" applyBorder="1" applyAlignment="1">
      <alignment horizontal="center" vertical="top" wrapText="1"/>
    </xf>
    <xf numFmtId="180" fontId="42" fillId="0" borderId="10" xfId="0" applyNumberFormat="1" applyFont="1" applyBorder="1" applyAlignment="1">
      <alignment horizontal="center" wrapText="1"/>
    </xf>
    <xf numFmtId="180" fontId="42" fillId="0" borderId="0" xfId="0" applyNumberFormat="1" applyFont="1" applyBorder="1" applyAlignment="1">
      <alignment horizontal="center" wrapText="1"/>
    </xf>
    <xf numFmtId="0" fontId="46" fillId="33" borderId="0" xfId="0" applyFont="1" applyFill="1" applyAlignment="1">
      <alignment wrapText="1"/>
    </xf>
    <xf numFmtId="0" fontId="2" fillId="33" borderId="10" xfId="0" applyFont="1" applyFill="1" applyBorder="1" applyAlignment="1">
      <alignment horizontal="left" vertical="top" wrapText="1"/>
    </xf>
    <xf numFmtId="0" fontId="42" fillId="33" borderId="0" xfId="0" applyFont="1" applyFill="1" applyAlignment="1">
      <alignment vertical="center" wrapText="1"/>
    </xf>
    <xf numFmtId="0" fontId="42" fillId="33" borderId="10" xfId="0" applyFont="1" applyFill="1" applyBorder="1" applyAlignment="1">
      <alignment horizontal="justify" vertical="top"/>
    </xf>
    <xf numFmtId="0" fontId="46" fillId="33" borderId="0" xfId="0" applyFont="1" applyFill="1" applyAlignment="1">
      <alignment horizontal="left" vertical="center" wrapText="1"/>
    </xf>
    <xf numFmtId="0" fontId="46" fillId="33" borderId="0" xfId="0" applyFont="1" applyFill="1" applyAlignment="1">
      <alignment vertical="center" wrapText="1"/>
    </xf>
    <xf numFmtId="0" fontId="3" fillId="33" borderId="10" xfId="0" applyFont="1" applyFill="1" applyBorder="1" applyAlignment="1">
      <alignment horizontal="left" vertical="top" wrapText="1"/>
    </xf>
    <xf numFmtId="0" fontId="46" fillId="33" borderId="10" xfId="0" applyFont="1" applyFill="1" applyBorder="1" applyAlignment="1">
      <alignment vertical="center" wrapText="1"/>
    </xf>
    <xf numFmtId="0" fontId="42" fillId="33" borderId="10" xfId="0" applyFont="1" applyFill="1" applyBorder="1" applyAlignment="1">
      <alignment vertical="center" wrapText="1"/>
    </xf>
    <xf numFmtId="0" fontId="42" fillId="0" borderId="10" xfId="0" applyFont="1" applyBorder="1" applyAlignment="1">
      <alignment horizontal="center" vertical="top" wrapText="1"/>
    </xf>
    <xf numFmtId="0" fontId="46" fillId="0" borderId="0" xfId="0" applyFont="1" applyAlignment="1">
      <alignment vertical="center" wrapText="1"/>
    </xf>
    <xf numFmtId="0" fontId="46" fillId="0" borderId="0" xfId="0" applyFont="1" applyAlignment="1">
      <alignment vertical="top" wrapText="1"/>
    </xf>
    <xf numFmtId="0" fontId="46" fillId="0" borderId="10" xfId="0" applyFont="1" applyBorder="1" applyAlignment="1">
      <alignment vertical="top" wrapText="1"/>
    </xf>
    <xf numFmtId="14" fontId="2" fillId="0" borderId="11" xfId="0" applyNumberFormat="1" applyFont="1" applyBorder="1" applyAlignment="1">
      <alignment vertical="top" wrapText="1"/>
    </xf>
    <xf numFmtId="180" fontId="42" fillId="33" borderId="11" xfId="0" applyNumberFormat="1" applyFont="1" applyFill="1" applyBorder="1" applyAlignment="1">
      <alignment horizontal="center" vertical="top" wrapText="1"/>
    </xf>
    <xf numFmtId="180" fontId="2" fillId="33" borderId="11" xfId="0" applyNumberFormat="1" applyFont="1" applyFill="1" applyBorder="1" applyAlignment="1">
      <alignment horizontal="center" vertical="top" wrapText="1"/>
    </xf>
    <xf numFmtId="180" fontId="42" fillId="0" borderId="11" xfId="0" applyNumberFormat="1" applyFont="1" applyFill="1" applyBorder="1" applyAlignment="1">
      <alignment horizontal="center" vertical="top" wrapText="1"/>
    </xf>
    <xf numFmtId="0" fontId="46" fillId="0" borderId="10" xfId="0" applyFont="1" applyBorder="1" applyAlignment="1">
      <alignment vertical="center" wrapText="1"/>
    </xf>
    <xf numFmtId="0" fontId="42" fillId="33" borderId="12" xfId="0" applyFont="1" applyFill="1" applyBorder="1" applyAlignment="1">
      <alignment horizontal="left" vertical="top" wrapText="1"/>
    </xf>
    <xf numFmtId="0" fontId="42" fillId="0" borderId="12" xfId="0" applyFont="1" applyBorder="1" applyAlignment="1">
      <alignment horizontal="center" vertical="top" wrapText="1"/>
    </xf>
    <xf numFmtId="0" fontId="42" fillId="0" borderId="11" xfId="0" applyFont="1" applyBorder="1" applyAlignment="1">
      <alignment horizontal="center" vertical="top" wrapText="1"/>
    </xf>
    <xf numFmtId="0" fontId="43" fillId="0" borderId="0" xfId="0" applyFont="1" applyAlignment="1">
      <alignment horizontal="center" vertical="top" wrapText="1"/>
    </xf>
    <xf numFmtId="0" fontId="42" fillId="0" borderId="10" xfId="0" applyFont="1" applyBorder="1" applyAlignment="1">
      <alignment horizontal="center" vertical="top" wrapText="1"/>
    </xf>
    <xf numFmtId="0" fontId="47" fillId="0" borderId="10" xfId="0" applyFont="1" applyBorder="1" applyAlignment="1">
      <alignment horizontal="center" vertical="top" wrapText="1"/>
    </xf>
    <xf numFmtId="0" fontId="42" fillId="0" borderId="13"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3"/>
  <sheetViews>
    <sheetView tabSelected="1" view="pageBreakPreview" zoomScale="70" zoomScaleNormal="77" zoomScaleSheetLayoutView="70" zoomScalePageLayoutView="0" workbookViewId="0" topLeftCell="A1">
      <pane ySplit="5" topLeftCell="A8" activePane="bottomLeft" state="frozen"/>
      <selection pane="topLeft" activeCell="A1" sqref="A1"/>
      <selection pane="bottomLeft" activeCell="O50" sqref="O50"/>
    </sheetView>
  </sheetViews>
  <sheetFormatPr defaultColWidth="9.140625" defaultRowHeight="15"/>
  <cols>
    <col min="1" max="1" width="8.00390625" style="1" customWidth="1"/>
    <col min="2" max="2" width="30.8515625" style="1" customWidth="1"/>
    <col min="3" max="3" width="18.421875" style="1" customWidth="1"/>
    <col min="4" max="4" width="24.00390625" style="1" customWidth="1"/>
    <col min="5" max="5" width="30.421875" style="1" customWidth="1"/>
    <col min="6" max="6" width="15.28125" style="1" customWidth="1"/>
    <col min="7" max="7" width="15.140625" style="1" customWidth="1"/>
    <col min="8" max="8" width="12.421875" style="1" customWidth="1"/>
    <col min="9" max="9" width="15.421875" style="1" hidden="1" customWidth="1"/>
    <col min="10" max="10" width="10.28125" style="1" hidden="1" customWidth="1"/>
    <col min="11" max="11" width="12.7109375" style="1" hidden="1" customWidth="1"/>
    <col min="12" max="12" width="12.00390625" style="1" hidden="1" customWidth="1"/>
    <col min="13" max="13" width="11.8515625" style="1" customWidth="1"/>
    <col min="14" max="14" width="10.421875" style="1" customWidth="1"/>
    <col min="15" max="15" width="13.57421875" style="1" customWidth="1"/>
    <col min="16" max="16" width="15.00390625" style="1" customWidth="1"/>
    <col min="17" max="16384" width="9.140625" style="1" customWidth="1"/>
  </cols>
  <sheetData>
    <row r="1" spans="1:16" ht="24" customHeight="1">
      <c r="A1" s="64" t="s">
        <v>79</v>
      </c>
      <c r="B1" s="64"/>
      <c r="C1" s="64"/>
      <c r="D1" s="64"/>
      <c r="E1" s="64"/>
      <c r="F1" s="64"/>
      <c r="G1" s="64"/>
      <c r="H1" s="64"/>
      <c r="I1" s="64"/>
      <c r="J1" s="64"/>
      <c r="K1" s="64"/>
      <c r="L1" s="64"/>
      <c r="M1" s="64"/>
      <c r="N1" s="64"/>
      <c r="O1" s="64"/>
      <c r="P1" s="64"/>
    </row>
    <row r="2" spans="1:16" ht="36" customHeight="1">
      <c r="A2" s="64" t="s">
        <v>122</v>
      </c>
      <c r="B2" s="64"/>
      <c r="C2" s="64"/>
      <c r="D2" s="64"/>
      <c r="E2" s="64"/>
      <c r="F2" s="64"/>
      <c r="G2" s="64"/>
      <c r="H2" s="64"/>
      <c r="I2" s="64"/>
      <c r="J2" s="64"/>
      <c r="K2" s="64"/>
      <c r="L2" s="64"/>
      <c r="M2" s="64"/>
      <c r="N2" s="64"/>
      <c r="O2" s="64"/>
      <c r="P2" s="64"/>
    </row>
    <row r="3" spans="15:16" ht="19.5" customHeight="1">
      <c r="O3" s="67" t="s">
        <v>103</v>
      </c>
      <c r="P3" s="67"/>
    </row>
    <row r="4" spans="1:16" ht="15" customHeight="1">
      <c r="A4" s="62" t="s">
        <v>0</v>
      </c>
      <c r="B4" s="62" t="s">
        <v>80</v>
      </c>
      <c r="C4" s="62" t="s">
        <v>81</v>
      </c>
      <c r="D4" s="62" t="s">
        <v>1</v>
      </c>
      <c r="E4" s="62" t="s">
        <v>82</v>
      </c>
      <c r="F4" s="62" t="s">
        <v>83</v>
      </c>
      <c r="G4" s="62" t="s">
        <v>84</v>
      </c>
      <c r="H4" s="65" t="s">
        <v>88</v>
      </c>
      <c r="I4" s="65"/>
      <c r="J4" s="65"/>
      <c r="K4" s="65"/>
      <c r="L4" s="65"/>
      <c r="M4" s="65"/>
      <c r="N4" s="65"/>
      <c r="O4" s="66" t="s">
        <v>89</v>
      </c>
      <c r="P4" s="65" t="s">
        <v>90</v>
      </c>
    </row>
    <row r="5" spans="1:16" ht="90.75" customHeight="1">
      <c r="A5" s="63"/>
      <c r="B5" s="63"/>
      <c r="C5" s="63"/>
      <c r="D5" s="63"/>
      <c r="E5" s="63"/>
      <c r="F5" s="63"/>
      <c r="G5" s="63"/>
      <c r="H5" s="34" t="s">
        <v>85</v>
      </c>
      <c r="I5" s="34" t="s">
        <v>2</v>
      </c>
      <c r="J5" s="34" t="s">
        <v>3</v>
      </c>
      <c r="K5" s="34" t="s">
        <v>4</v>
      </c>
      <c r="L5" s="34" t="s">
        <v>5</v>
      </c>
      <c r="M5" s="34" t="s">
        <v>86</v>
      </c>
      <c r="N5" s="34" t="s">
        <v>87</v>
      </c>
      <c r="O5" s="66"/>
      <c r="P5" s="65"/>
    </row>
    <row r="6" spans="1:16" s="35" customFormat="1" ht="12.75">
      <c r="A6" s="34">
        <v>1</v>
      </c>
      <c r="B6" s="34">
        <v>2</v>
      </c>
      <c r="C6" s="34">
        <v>3</v>
      </c>
      <c r="D6" s="34">
        <v>4</v>
      </c>
      <c r="E6" s="34">
        <v>5</v>
      </c>
      <c r="F6" s="34">
        <v>6</v>
      </c>
      <c r="G6" s="34">
        <v>7</v>
      </c>
      <c r="H6" s="34">
        <v>8</v>
      </c>
      <c r="I6" s="34">
        <v>8</v>
      </c>
      <c r="J6" s="34">
        <v>9</v>
      </c>
      <c r="K6" s="34">
        <v>10</v>
      </c>
      <c r="L6" s="34">
        <v>11</v>
      </c>
      <c r="M6" s="34">
        <v>9</v>
      </c>
      <c r="N6" s="34">
        <v>10</v>
      </c>
      <c r="O6" s="34">
        <v>11</v>
      </c>
      <c r="P6" s="34">
        <v>12</v>
      </c>
    </row>
    <row r="7" spans="1:16" ht="33" customHeight="1">
      <c r="A7" s="2" t="s">
        <v>6</v>
      </c>
      <c r="B7" s="9" t="s">
        <v>35</v>
      </c>
      <c r="C7" s="13"/>
      <c r="D7" s="24"/>
      <c r="E7" s="24"/>
      <c r="F7" s="24"/>
      <c r="G7" s="30"/>
      <c r="H7" s="8">
        <f>H8</f>
        <v>1350</v>
      </c>
      <c r="I7" s="8">
        <f>I8</f>
        <v>0</v>
      </c>
      <c r="J7" s="8">
        <f>J8</f>
        <v>0</v>
      </c>
      <c r="K7" s="8">
        <f>K8</f>
        <v>1050</v>
      </c>
      <c r="L7" s="8">
        <f>L8</f>
        <v>0</v>
      </c>
      <c r="M7" s="8">
        <v>1350</v>
      </c>
      <c r="N7" s="8">
        <f>N8</f>
        <v>582.7</v>
      </c>
      <c r="O7" s="8">
        <f>O8</f>
        <v>1349.3</v>
      </c>
      <c r="P7" s="8"/>
    </row>
    <row r="8" spans="1:16" ht="34.5" customHeight="1">
      <c r="A8" s="2" t="s">
        <v>7</v>
      </c>
      <c r="B8" s="9" t="s">
        <v>36</v>
      </c>
      <c r="C8" s="13"/>
      <c r="D8" s="20"/>
      <c r="E8" s="20"/>
      <c r="F8" s="20"/>
      <c r="G8" s="20"/>
      <c r="H8" s="8">
        <v>1350</v>
      </c>
      <c r="I8" s="8">
        <f>I9+I12+I13+I15</f>
        <v>0</v>
      </c>
      <c r="J8" s="8">
        <f>J9+J12+J13+J15</f>
        <v>0</v>
      </c>
      <c r="K8" s="8">
        <f>K9+K12+K13+K15</f>
        <v>1050</v>
      </c>
      <c r="L8" s="8">
        <f>L9+L12+L13+L15</f>
        <v>0</v>
      </c>
      <c r="M8" s="8">
        <v>1350</v>
      </c>
      <c r="N8" s="8">
        <f>N12+N14</f>
        <v>582.7</v>
      </c>
      <c r="O8" s="8">
        <f>O12+O14</f>
        <v>1349.3</v>
      </c>
      <c r="P8" s="8"/>
    </row>
    <row r="9" spans="1:16" ht="70.5" customHeight="1" hidden="1">
      <c r="A9" s="2" t="s">
        <v>37</v>
      </c>
      <c r="B9" s="9" t="s">
        <v>38</v>
      </c>
      <c r="C9" s="13" t="s">
        <v>91</v>
      </c>
      <c r="D9" s="21" t="s">
        <v>59</v>
      </c>
      <c r="E9" s="10" t="s">
        <v>46</v>
      </c>
      <c r="F9" s="20" t="s">
        <v>45</v>
      </c>
      <c r="G9" s="20"/>
      <c r="H9" s="36">
        <f>H11</f>
        <v>0</v>
      </c>
      <c r="I9" s="36">
        <f>I11</f>
        <v>0</v>
      </c>
      <c r="J9" s="36">
        <f>J11</f>
        <v>0</v>
      </c>
      <c r="K9" s="36">
        <f>K11</f>
        <v>0</v>
      </c>
      <c r="L9" s="36">
        <f>L11</f>
        <v>0</v>
      </c>
      <c r="M9" s="8"/>
      <c r="N9" s="8"/>
      <c r="O9" s="8"/>
      <c r="P9" s="8"/>
    </row>
    <row r="10" spans="1:16" ht="19.5" customHeight="1" hidden="1">
      <c r="A10" s="2"/>
      <c r="B10" s="9" t="s">
        <v>57</v>
      </c>
      <c r="C10" s="13" t="s">
        <v>91</v>
      </c>
      <c r="D10" s="21"/>
      <c r="E10" s="10"/>
      <c r="F10" s="20"/>
      <c r="G10" s="20"/>
      <c r="H10" s="37"/>
      <c r="I10" s="38"/>
      <c r="J10" s="38"/>
      <c r="K10" s="38"/>
      <c r="L10" s="38"/>
      <c r="M10" s="8"/>
      <c r="N10" s="8"/>
      <c r="O10" s="8"/>
      <c r="P10" s="8"/>
    </row>
    <row r="11" spans="1:16" ht="70.5" customHeight="1" hidden="1">
      <c r="A11" s="2" t="s">
        <v>58</v>
      </c>
      <c r="B11" s="9" t="s">
        <v>38</v>
      </c>
      <c r="C11" s="13" t="s">
        <v>91</v>
      </c>
      <c r="D11" s="21" t="s">
        <v>59</v>
      </c>
      <c r="E11" s="10" t="s">
        <v>61</v>
      </c>
      <c r="F11" s="20" t="s">
        <v>45</v>
      </c>
      <c r="G11" s="20"/>
      <c r="H11" s="36">
        <v>0</v>
      </c>
      <c r="I11" s="36">
        <v>0</v>
      </c>
      <c r="J11" s="36">
        <v>0</v>
      </c>
      <c r="K11" s="36">
        <v>0</v>
      </c>
      <c r="L11" s="36">
        <v>0</v>
      </c>
      <c r="M11" s="8"/>
      <c r="N11" s="8"/>
      <c r="O11" s="8"/>
      <c r="P11" s="8"/>
    </row>
    <row r="12" spans="1:16" ht="120" customHeight="1">
      <c r="A12" s="2" t="s">
        <v>37</v>
      </c>
      <c r="B12" s="26" t="s">
        <v>62</v>
      </c>
      <c r="C12" s="13" t="s">
        <v>91</v>
      </c>
      <c r="D12" s="21" t="s">
        <v>93</v>
      </c>
      <c r="E12" s="50" t="s">
        <v>108</v>
      </c>
      <c r="F12" s="33">
        <v>42736</v>
      </c>
      <c r="G12" s="33">
        <v>43100</v>
      </c>
      <c r="H12" s="36">
        <v>1050</v>
      </c>
      <c r="I12" s="39">
        <v>0</v>
      </c>
      <c r="J12" s="36">
        <v>0</v>
      </c>
      <c r="K12" s="40">
        <v>1050</v>
      </c>
      <c r="L12" s="39">
        <v>0</v>
      </c>
      <c r="M12" s="8">
        <v>1050</v>
      </c>
      <c r="N12" s="8">
        <v>383.2</v>
      </c>
      <c r="O12" s="8">
        <v>1050</v>
      </c>
      <c r="P12" s="8"/>
    </row>
    <row r="13" spans="1:16" ht="90.75" customHeight="1" hidden="1">
      <c r="A13" s="2" t="s">
        <v>39</v>
      </c>
      <c r="B13" s="9" t="s">
        <v>40</v>
      </c>
      <c r="C13" s="13" t="s">
        <v>92</v>
      </c>
      <c r="D13" s="10" t="s">
        <v>48</v>
      </c>
      <c r="E13" s="44" t="s">
        <v>63</v>
      </c>
      <c r="F13" s="20" t="s">
        <v>45</v>
      </c>
      <c r="G13" s="20"/>
      <c r="H13" s="8">
        <v>0</v>
      </c>
      <c r="I13" s="8">
        <v>0</v>
      </c>
      <c r="J13" s="8">
        <v>0</v>
      </c>
      <c r="K13" s="8">
        <v>0</v>
      </c>
      <c r="L13" s="8">
        <v>0</v>
      </c>
      <c r="M13" s="8"/>
      <c r="N13" s="8"/>
      <c r="O13" s="8"/>
      <c r="P13" s="8"/>
    </row>
    <row r="14" spans="1:16" ht="317.25" customHeight="1">
      <c r="A14" s="2" t="s">
        <v>39</v>
      </c>
      <c r="B14" s="9" t="s">
        <v>94</v>
      </c>
      <c r="C14" s="13" t="s">
        <v>92</v>
      </c>
      <c r="D14" s="10" t="s">
        <v>95</v>
      </c>
      <c r="E14" s="43" t="s">
        <v>109</v>
      </c>
      <c r="F14" s="33">
        <v>42736</v>
      </c>
      <c r="G14" s="33">
        <v>43100</v>
      </c>
      <c r="H14" s="8">
        <v>300</v>
      </c>
      <c r="I14" s="8"/>
      <c r="J14" s="8"/>
      <c r="K14" s="8"/>
      <c r="L14" s="8"/>
      <c r="M14" s="8">
        <v>300</v>
      </c>
      <c r="N14" s="8">
        <v>199.5</v>
      </c>
      <c r="O14" s="8">
        <v>299.3</v>
      </c>
      <c r="P14" s="8"/>
    </row>
    <row r="15" spans="1:16" ht="107.25" customHeight="1">
      <c r="A15" s="2" t="s">
        <v>8</v>
      </c>
      <c r="B15" s="9" t="s">
        <v>47</v>
      </c>
      <c r="C15" s="13"/>
      <c r="D15" s="21"/>
      <c r="E15" s="44"/>
      <c r="F15" s="20"/>
      <c r="G15" s="20"/>
      <c r="H15" s="8">
        <f>SUM(H16:H17)</f>
        <v>0</v>
      </c>
      <c r="I15" s="8">
        <f aca="true" t="shared" si="0" ref="I15:O15">SUM(I16:I17)</f>
        <v>0</v>
      </c>
      <c r="J15" s="8">
        <f t="shared" si="0"/>
        <v>0</v>
      </c>
      <c r="K15" s="8">
        <f t="shared" si="0"/>
        <v>0</v>
      </c>
      <c r="L15" s="8">
        <f t="shared" si="0"/>
        <v>0</v>
      </c>
      <c r="M15" s="8">
        <f t="shared" si="0"/>
        <v>0</v>
      </c>
      <c r="N15" s="8">
        <f t="shared" si="0"/>
        <v>0</v>
      </c>
      <c r="O15" s="8">
        <f t="shared" si="0"/>
        <v>0</v>
      </c>
      <c r="P15" s="8"/>
    </row>
    <row r="16" spans="1:16" ht="306.75" customHeight="1">
      <c r="A16" s="2" t="s">
        <v>41</v>
      </c>
      <c r="B16" s="9" t="s">
        <v>42</v>
      </c>
      <c r="C16" s="13" t="s">
        <v>92</v>
      </c>
      <c r="D16" s="21" t="s">
        <v>49</v>
      </c>
      <c r="E16" s="51" t="s">
        <v>132</v>
      </c>
      <c r="F16" s="33">
        <v>42736</v>
      </c>
      <c r="G16" s="33">
        <v>43100</v>
      </c>
      <c r="H16" s="8">
        <v>0</v>
      </c>
      <c r="I16" s="8">
        <v>0</v>
      </c>
      <c r="J16" s="8">
        <v>0</v>
      </c>
      <c r="K16" s="8">
        <v>0</v>
      </c>
      <c r="L16" s="8">
        <v>0</v>
      </c>
      <c r="M16" s="8">
        <v>0</v>
      </c>
      <c r="N16" s="8">
        <v>0</v>
      </c>
      <c r="O16" s="8">
        <v>0</v>
      </c>
      <c r="P16" s="8"/>
    </row>
    <row r="17" spans="1:16" ht="275.25" customHeight="1">
      <c r="A17" s="2" t="s">
        <v>43</v>
      </c>
      <c r="B17" s="9" t="s">
        <v>44</v>
      </c>
      <c r="C17" s="13" t="s">
        <v>92</v>
      </c>
      <c r="D17" s="17" t="s">
        <v>55</v>
      </c>
      <c r="E17" s="45" t="s">
        <v>133</v>
      </c>
      <c r="F17" s="33">
        <v>42736</v>
      </c>
      <c r="G17" s="33">
        <v>43100</v>
      </c>
      <c r="H17" s="8">
        <v>0</v>
      </c>
      <c r="I17" s="8">
        <v>0</v>
      </c>
      <c r="J17" s="8">
        <v>0</v>
      </c>
      <c r="K17" s="8">
        <v>0</v>
      </c>
      <c r="L17" s="8">
        <v>0</v>
      </c>
      <c r="M17" s="8">
        <v>0</v>
      </c>
      <c r="N17" s="8">
        <v>0</v>
      </c>
      <c r="O17" s="8">
        <v>0</v>
      </c>
      <c r="P17" s="8"/>
    </row>
    <row r="18" spans="1:16" ht="24" customHeight="1">
      <c r="A18" s="2" t="s">
        <v>10</v>
      </c>
      <c r="B18" s="3" t="s">
        <v>24</v>
      </c>
      <c r="C18" s="13"/>
      <c r="D18" s="3"/>
      <c r="E18" s="46"/>
      <c r="F18" s="3"/>
      <c r="G18" s="3"/>
      <c r="H18" s="18">
        <f>H19</f>
        <v>29231.8</v>
      </c>
      <c r="I18" s="18">
        <f aca="true" t="shared" si="1" ref="I18:N18">I19</f>
        <v>29231.8</v>
      </c>
      <c r="J18" s="18">
        <f t="shared" si="1"/>
        <v>29231.8</v>
      </c>
      <c r="K18" s="18">
        <f t="shared" si="1"/>
        <v>29231.8</v>
      </c>
      <c r="L18" s="18">
        <f t="shared" si="1"/>
        <v>29231.8</v>
      </c>
      <c r="M18" s="18">
        <f t="shared" si="1"/>
        <v>30196.800000000003</v>
      </c>
      <c r="N18" s="18">
        <f t="shared" si="1"/>
        <v>15467.800000000001</v>
      </c>
      <c r="O18" s="8">
        <f>M18</f>
        <v>30196.800000000003</v>
      </c>
      <c r="P18" s="8"/>
    </row>
    <row r="19" spans="1:16" ht="47.25" customHeight="1">
      <c r="A19" s="2" t="s">
        <v>11</v>
      </c>
      <c r="B19" s="6" t="s">
        <v>25</v>
      </c>
      <c r="C19" s="13"/>
      <c r="D19" s="3"/>
      <c r="E19" s="46"/>
      <c r="F19" s="3"/>
      <c r="G19" s="3"/>
      <c r="H19" s="18">
        <f aca="true" t="shared" si="2" ref="H19:M19">H20+H21+H22</f>
        <v>29231.8</v>
      </c>
      <c r="I19" s="18">
        <f t="shared" si="2"/>
        <v>29231.8</v>
      </c>
      <c r="J19" s="18">
        <f t="shared" si="2"/>
        <v>29231.8</v>
      </c>
      <c r="K19" s="18">
        <f t="shared" si="2"/>
        <v>29231.8</v>
      </c>
      <c r="L19" s="18">
        <f t="shared" si="2"/>
        <v>29231.8</v>
      </c>
      <c r="M19" s="18">
        <f t="shared" si="2"/>
        <v>30196.800000000003</v>
      </c>
      <c r="N19" s="18">
        <f>N20+N21</f>
        <v>15467.800000000001</v>
      </c>
      <c r="O19" s="8">
        <f>M19</f>
        <v>30196.800000000003</v>
      </c>
      <c r="P19" s="8"/>
    </row>
    <row r="20" spans="1:16" ht="234" customHeight="1">
      <c r="A20" s="2" t="s">
        <v>12</v>
      </c>
      <c r="B20" s="3" t="s">
        <v>26</v>
      </c>
      <c r="C20" s="13" t="s">
        <v>92</v>
      </c>
      <c r="D20" s="3" t="s">
        <v>50</v>
      </c>
      <c r="E20" s="47" t="s">
        <v>134</v>
      </c>
      <c r="F20" s="33">
        <v>42736</v>
      </c>
      <c r="G20" s="33">
        <v>43100</v>
      </c>
      <c r="H20" s="5">
        <v>19191.8</v>
      </c>
      <c r="I20" s="5">
        <v>19191.8</v>
      </c>
      <c r="J20" s="5">
        <v>19191.8</v>
      </c>
      <c r="K20" s="5">
        <v>19191.8</v>
      </c>
      <c r="L20" s="5">
        <v>19191.8</v>
      </c>
      <c r="M20" s="5">
        <v>19091.9</v>
      </c>
      <c r="N20" s="8">
        <v>11538.2</v>
      </c>
      <c r="O20" s="8">
        <v>18691.7</v>
      </c>
      <c r="P20" s="8"/>
    </row>
    <row r="21" spans="1:16" ht="167.25" customHeight="1">
      <c r="A21" s="2" t="s">
        <v>13</v>
      </c>
      <c r="B21" s="3" t="s">
        <v>27</v>
      </c>
      <c r="C21" s="13" t="s">
        <v>92</v>
      </c>
      <c r="D21" s="3" t="s">
        <v>51</v>
      </c>
      <c r="E21" s="46" t="s">
        <v>105</v>
      </c>
      <c r="F21" s="33">
        <v>42736</v>
      </c>
      <c r="G21" s="33">
        <v>43100</v>
      </c>
      <c r="H21" s="5">
        <v>10040</v>
      </c>
      <c r="I21" s="5">
        <v>10040</v>
      </c>
      <c r="J21" s="5">
        <v>10040</v>
      </c>
      <c r="K21" s="5">
        <v>10040</v>
      </c>
      <c r="L21" s="5">
        <v>10040</v>
      </c>
      <c r="M21" s="5">
        <v>10339.9</v>
      </c>
      <c r="N21" s="8">
        <v>3929.6</v>
      </c>
      <c r="O21" s="5">
        <v>10040</v>
      </c>
      <c r="P21" s="8"/>
    </row>
    <row r="22" spans="1:16" ht="167.25" customHeight="1">
      <c r="A22" s="2" t="s">
        <v>123</v>
      </c>
      <c r="B22" s="3" t="s">
        <v>125</v>
      </c>
      <c r="C22" s="13" t="s">
        <v>92</v>
      </c>
      <c r="D22" s="3" t="s">
        <v>124</v>
      </c>
      <c r="E22" s="46" t="s">
        <v>135</v>
      </c>
      <c r="F22" s="33">
        <v>42736</v>
      </c>
      <c r="G22" s="33">
        <v>43100</v>
      </c>
      <c r="H22" s="5">
        <v>0</v>
      </c>
      <c r="I22" s="5"/>
      <c r="J22" s="5"/>
      <c r="K22" s="5"/>
      <c r="L22" s="5"/>
      <c r="M22" s="5">
        <v>765</v>
      </c>
      <c r="N22" s="8">
        <v>0</v>
      </c>
      <c r="O22" s="5">
        <v>765</v>
      </c>
      <c r="P22" s="8"/>
    </row>
    <row r="23" spans="1:16" s="15" customFormat="1" ht="78" customHeight="1">
      <c r="A23" s="12" t="s">
        <v>14</v>
      </c>
      <c r="B23" s="13" t="s">
        <v>21</v>
      </c>
      <c r="C23" s="13"/>
      <c r="D23" s="13"/>
      <c r="E23" s="3"/>
      <c r="F23" s="13"/>
      <c r="G23" s="13"/>
      <c r="H23" s="14">
        <f>H24+H33</f>
        <v>250427.3</v>
      </c>
      <c r="I23" s="14">
        <f aca="true" t="shared" si="3" ref="I23:N23">I24+I33</f>
        <v>250638.90000000002</v>
      </c>
      <c r="J23" s="14">
        <f t="shared" si="3"/>
        <v>250638.90000000002</v>
      </c>
      <c r="K23" s="14">
        <f t="shared" si="3"/>
        <v>250638.90000000002</v>
      </c>
      <c r="L23" s="14">
        <f t="shared" si="3"/>
        <v>250638.90000000002</v>
      </c>
      <c r="M23" s="14">
        <f t="shared" si="3"/>
        <v>250427.3</v>
      </c>
      <c r="N23" s="14">
        <f t="shared" si="3"/>
        <v>48709.5</v>
      </c>
      <c r="O23" s="14">
        <f>O24</f>
        <v>250050.90000000002</v>
      </c>
      <c r="P23" s="18"/>
    </row>
    <row r="24" spans="1:16" s="15" customFormat="1" ht="63" customHeight="1">
      <c r="A24" s="12" t="s">
        <v>15</v>
      </c>
      <c r="B24" s="16" t="s">
        <v>22</v>
      </c>
      <c r="C24" s="13"/>
      <c r="D24" s="12"/>
      <c r="E24" s="2"/>
      <c r="F24" s="12"/>
      <c r="G24" s="12"/>
      <c r="H24" s="18">
        <f>H25+H29</f>
        <v>250123.8</v>
      </c>
      <c r="I24" s="18">
        <f aca="true" t="shared" si="4" ref="I24:O24">I25+I29</f>
        <v>250638.90000000002</v>
      </c>
      <c r="J24" s="18">
        <f t="shared" si="4"/>
        <v>250638.90000000002</v>
      </c>
      <c r="K24" s="18">
        <f t="shared" si="4"/>
        <v>250638.90000000002</v>
      </c>
      <c r="L24" s="18">
        <f t="shared" si="4"/>
        <v>250638.90000000002</v>
      </c>
      <c r="M24" s="18">
        <f t="shared" si="4"/>
        <v>250123.8</v>
      </c>
      <c r="N24" s="18">
        <f t="shared" si="4"/>
        <v>48709.5</v>
      </c>
      <c r="O24" s="18">
        <f t="shared" si="4"/>
        <v>250050.90000000002</v>
      </c>
      <c r="P24" s="18"/>
    </row>
    <row r="25" spans="1:16" s="15" customFormat="1" ht="158.25" customHeight="1">
      <c r="A25" s="12" t="s">
        <v>16</v>
      </c>
      <c r="B25" s="17" t="s">
        <v>23</v>
      </c>
      <c r="C25" s="13" t="s">
        <v>96</v>
      </c>
      <c r="D25" s="16" t="s">
        <v>73</v>
      </c>
      <c r="E25" s="6" t="s">
        <v>110</v>
      </c>
      <c r="F25" s="33">
        <v>42736</v>
      </c>
      <c r="G25" s="33">
        <v>43100</v>
      </c>
      <c r="H25" s="18">
        <f aca="true" t="shared" si="5" ref="H25:M25">36955.2+95+1768.5</f>
        <v>38818.7</v>
      </c>
      <c r="I25" s="18">
        <f t="shared" si="5"/>
        <v>38818.7</v>
      </c>
      <c r="J25" s="18">
        <f t="shared" si="5"/>
        <v>38818.7</v>
      </c>
      <c r="K25" s="18">
        <f t="shared" si="5"/>
        <v>38818.7</v>
      </c>
      <c r="L25" s="18">
        <f t="shared" si="5"/>
        <v>38818.7</v>
      </c>
      <c r="M25" s="18">
        <f t="shared" si="5"/>
        <v>38818.7</v>
      </c>
      <c r="N25" s="18">
        <v>38705</v>
      </c>
      <c r="O25" s="18">
        <v>38800</v>
      </c>
      <c r="P25" s="18"/>
    </row>
    <row r="26" spans="1:16" s="15" customFormat="1" ht="18.75" customHeight="1" hidden="1">
      <c r="A26" s="12"/>
      <c r="B26" s="17" t="s">
        <v>57</v>
      </c>
      <c r="C26" s="13"/>
      <c r="D26" s="16"/>
      <c r="E26" s="6"/>
      <c r="F26" s="13"/>
      <c r="G26" s="13"/>
      <c r="H26" s="18"/>
      <c r="I26" s="18"/>
      <c r="J26" s="18"/>
      <c r="K26" s="18"/>
      <c r="L26" s="18"/>
      <c r="M26" s="18"/>
      <c r="N26" s="18"/>
      <c r="O26" s="18"/>
      <c r="P26" s="18"/>
    </row>
    <row r="27" spans="1:16" s="29" customFormat="1" ht="158.25" customHeight="1" hidden="1">
      <c r="A27" s="28" t="s">
        <v>60</v>
      </c>
      <c r="B27" s="21" t="s">
        <v>78</v>
      </c>
      <c r="C27" s="16" t="s">
        <v>56</v>
      </c>
      <c r="D27" s="16" t="s">
        <v>73</v>
      </c>
      <c r="E27" s="44" t="s">
        <v>74</v>
      </c>
      <c r="F27" s="16" t="s">
        <v>9</v>
      </c>
      <c r="G27" s="16"/>
      <c r="H27" s="14">
        <f>SUM(I27:L27)</f>
        <v>95</v>
      </c>
      <c r="I27" s="14">
        <v>0</v>
      </c>
      <c r="J27" s="14">
        <v>0</v>
      </c>
      <c r="K27" s="14">
        <v>95</v>
      </c>
      <c r="L27" s="14">
        <v>0</v>
      </c>
      <c r="M27" s="14"/>
      <c r="N27" s="14"/>
      <c r="O27" s="14"/>
      <c r="P27" s="14"/>
    </row>
    <row r="28" spans="1:16" s="15" customFormat="1" ht="79.5" customHeight="1" hidden="1">
      <c r="A28" s="12" t="s">
        <v>17</v>
      </c>
      <c r="B28" s="17" t="s">
        <v>64</v>
      </c>
      <c r="C28" s="13" t="s">
        <v>66</v>
      </c>
      <c r="D28" s="21" t="s">
        <v>59</v>
      </c>
      <c r="E28" s="6" t="s">
        <v>65</v>
      </c>
      <c r="F28" s="13" t="s">
        <v>9</v>
      </c>
      <c r="G28" s="13"/>
      <c r="H28" s="18">
        <v>0</v>
      </c>
      <c r="I28" s="18">
        <v>0</v>
      </c>
      <c r="J28" s="18">
        <v>0</v>
      </c>
      <c r="K28" s="18">
        <v>0</v>
      </c>
      <c r="L28" s="18">
        <v>0</v>
      </c>
      <c r="M28" s="18"/>
      <c r="N28" s="18"/>
      <c r="O28" s="18"/>
      <c r="P28" s="18"/>
    </row>
    <row r="29" spans="1:16" s="15" customFormat="1" ht="140.25" customHeight="1">
      <c r="A29" s="12" t="s">
        <v>17</v>
      </c>
      <c r="B29" s="17" t="s">
        <v>64</v>
      </c>
      <c r="C29" s="13"/>
      <c r="D29" s="21" t="s">
        <v>59</v>
      </c>
      <c r="E29" s="6" t="s">
        <v>111</v>
      </c>
      <c r="F29" s="33">
        <v>42736</v>
      </c>
      <c r="G29" s="33">
        <v>43100</v>
      </c>
      <c r="H29" s="18">
        <f>H31+H32</f>
        <v>211305.1</v>
      </c>
      <c r="I29" s="18">
        <f aca="true" t="shared" si="6" ref="I29:O29">I31+I32</f>
        <v>211820.2</v>
      </c>
      <c r="J29" s="18">
        <f t="shared" si="6"/>
        <v>211820.2</v>
      </c>
      <c r="K29" s="18">
        <f t="shared" si="6"/>
        <v>211820.2</v>
      </c>
      <c r="L29" s="18">
        <f t="shared" si="6"/>
        <v>211820.2</v>
      </c>
      <c r="M29" s="18">
        <f t="shared" si="6"/>
        <v>211305.1</v>
      </c>
      <c r="N29" s="18">
        <f t="shared" si="6"/>
        <v>10004.5</v>
      </c>
      <c r="O29" s="18">
        <f t="shared" si="6"/>
        <v>211250.90000000002</v>
      </c>
      <c r="P29" s="18"/>
    </row>
    <row r="30" spans="1:16" s="15" customFormat="1" ht="16.5" customHeight="1">
      <c r="A30" s="12"/>
      <c r="B30" s="17" t="s">
        <v>57</v>
      </c>
      <c r="C30" s="13"/>
      <c r="D30" s="16"/>
      <c r="E30" s="6"/>
      <c r="F30" s="13"/>
      <c r="G30" s="13"/>
      <c r="H30" s="18"/>
      <c r="I30" s="18"/>
      <c r="J30" s="18"/>
      <c r="K30" s="18"/>
      <c r="L30" s="18"/>
      <c r="M30" s="18"/>
      <c r="N30" s="18"/>
      <c r="O30" s="18"/>
      <c r="P30" s="18"/>
    </row>
    <row r="31" spans="1:16" s="29" customFormat="1" ht="144.75" customHeight="1">
      <c r="A31" s="28" t="s">
        <v>72</v>
      </c>
      <c r="B31" s="21" t="s">
        <v>75</v>
      </c>
      <c r="C31" s="16" t="s">
        <v>97</v>
      </c>
      <c r="D31" s="21" t="s">
        <v>59</v>
      </c>
      <c r="E31" s="44" t="s">
        <v>112</v>
      </c>
      <c r="F31" s="33">
        <v>42736</v>
      </c>
      <c r="G31" s="33">
        <v>43100</v>
      </c>
      <c r="H31" s="14">
        <v>199003.2</v>
      </c>
      <c r="I31" s="14">
        <v>199003.2</v>
      </c>
      <c r="J31" s="14">
        <v>199003.2</v>
      </c>
      <c r="K31" s="14">
        <v>199003.2</v>
      </c>
      <c r="L31" s="14">
        <v>199003.2</v>
      </c>
      <c r="M31" s="14">
        <v>199003.2</v>
      </c>
      <c r="N31" s="14">
        <v>0</v>
      </c>
      <c r="O31" s="14">
        <v>199003.2</v>
      </c>
      <c r="P31" s="14"/>
    </row>
    <row r="32" spans="1:16" s="15" customFormat="1" ht="238.5" customHeight="1">
      <c r="A32" s="12" t="s">
        <v>71</v>
      </c>
      <c r="B32" s="17" t="s">
        <v>76</v>
      </c>
      <c r="C32" s="13" t="s">
        <v>92</v>
      </c>
      <c r="D32" s="21" t="s">
        <v>59</v>
      </c>
      <c r="E32" s="6" t="s">
        <v>136</v>
      </c>
      <c r="F32" s="33">
        <v>42736</v>
      </c>
      <c r="G32" s="33">
        <v>43100</v>
      </c>
      <c r="H32" s="18">
        <v>12301.9</v>
      </c>
      <c r="I32" s="18">
        <v>12817</v>
      </c>
      <c r="J32" s="18">
        <v>12817</v>
      </c>
      <c r="K32" s="18">
        <v>12817</v>
      </c>
      <c r="L32" s="18">
        <v>12817</v>
      </c>
      <c r="M32" s="18">
        <v>12301.9</v>
      </c>
      <c r="N32" s="18">
        <v>10004.5</v>
      </c>
      <c r="O32" s="18">
        <v>12247.7</v>
      </c>
      <c r="P32" s="18"/>
    </row>
    <row r="33" spans="1:16" s="15" customFormat="1" ht="108.75" customHeight="1">
      <c r="A33" s="12" t="s">
        <v>128</v>
      </c>
      <c r="B33" s="61" t="s">
        <v>126</v>
      </c>
      <c r="C33" s="13"/>
      <c r="D33" s="21"/>
      <c r="E33" s="6"/>
      <c r="F33" s="33"/>
      <c r="G33" s="33"/>
      <c r="H33" s="18">
        <f>H34</f>
        <v>303.5</v>
      </c>
      <c r="I33" s="18">
        <f aca="true" t="shared" si="7" ref="I33:N33">I34</f>
        <v>0</v>
      </c>
      <c r="J33" s="18">
        <f t="shared" si="7"/>
        <v>0</v>
      </c>
      <c r="K33" s="18">
        <f t="shared" si="7"/>
        <v>0</v>
      </c>
      <c r="L33" s="18">
        <f t="shared" si="7"/>
        <v>0</v>
      </c>
      <c r="M33" s="18">
        <f t="shared" si="7"/>
        <v>303.5</v>
      </c>
      <c r="N33" s="18">
        <f t="shared" si="7"/>
        <v>0</v>
      </c>
      <c r="O33" s="18"/>
      <c r="P33" s="18"/>
    </row>
    <row r="34" spans="1:16" s="15" customFormat="1" ht="139.5" customHeight="1">
      <c r="A34" s="12" t="s">
        <v>129</v>
      </c>
      <c r="B34" s="61" t="s">
        <v>127</v>
      </c>
      <c r="C34" s="13" t="s">
        <v>92</v>
      </c>
      <c r="D34" s="21" t="s">
        <v>131</v>
      </c>
      <c r="E34" s="17" t="s">
        <v>130</v>
      </c>
      <c r="F34" s="33">
        <v>42917</v>
      </c>
      <c r="G34" s="33">
        <v>43100</v>
      </c>
      <c r="H34" s="18">
        <v>303.5</v>
      </c>
      <c r="I34" s="18"/>
      <c r="J34" s="18"/>
      <c r="K34" s="18"/>
      <c r="L34" s="18"/>
      <c r="M34" s="18">
        <v>303.5</v>
      </c>
      <c r="N34" s="18">
        <v>0</v>
      </c>
      <c r="O34" s="18"/>
      <c r="P34" s="18"/>
    </row>
    <row r="35" spans="1:16" s="15" customFormat="1" ht="46.5" customHeight="1">
      <c r="A35" s="12" t="s">
        <v>18</v>
      </c>
      <c r="B35" s="17" t="s">
        <v>34</v>
      </c>
      <c r="C35" s="4"/>
      <c r="D35" s="16"/>
      <c r="E35" s="6"/>
      <c r="F35" s="13"/>
      <c r="G35" s="13"/>
      <c r="H35" s="18">
        <f aca="true" t="shared" si="8" ref="H35:O35">H36</f>
        <v>5501.700000000001</v>
      </c>
      <c r="I35" s="18">
        <f t="shared" si="8"/>
        <v>0</v>
      </c>
      <c r="J35" s="18">
        <f t="shared" si="8"/>
        <v>0</v>
      </c>
      <c r="K35" s="18">
        <f t="shared" si="8"/>
        <v>2114.6</v>
      </c>
      <c r="L35" s="18">
        <f t="shared" si="8"/>
        <v>3392.3</v>
      </c>
      <c r="M35" s="18">
        <f t="shared" si="8"/>
        <v>2114.6</v>
      </c>
      <c r="N35" s="18">
        <f t="shared" si="8"/>
        <v>3725.4</v>
      </c>
      <c r="O35" s="18">
        <f t="shared" si="8"/>
        <v>3009.6</v>
      </c>
      <c r="P35" s="18"/>
    </row>
    <row r="36" spans="1:16" s="15" customFormat="1" ht="49.5" customHeight="1">
      <c r="A36" s="2" t="s">
        <v>31</v>
      </c>
      <c r="B36" s="10" t="s">
        <v>30</v>
      </c>
      <c r="C36" s="4"/>
      <c r="D36" s="3"/>
      <c r="E36" s="3"/>
      <c r="F36" s="3"/>
      <c r="G36" s="3"/>
      <c r="H36" s="5">
        <f aca="true" t="shared" si="9" ref="H36:N36">H37+H38</f>
        <v>5501.700000000001</v>
      </c>
      <c r="I36" s="5">
        <f t="shared" si="9"/>
        <v>0</v>
      </c>
      <c r="J36" s="5">
        <f t="shared" si="9"/>
        <v>0</v>
      </c>
      <c r="K36" s="5">
        <f t="shared" si="9"/>
        <v>2114.6</v>
      </c>
      <c r="L36" s="5">
        <f t="shared" si="9"/>
        <v>3392.3</v>
      </c>
      <c r="M36" s="18">
        <f t="shared" si="9"/>
        <v>2114.6</v>
      </c>
      <c r="N36" s="18">
        <f t="shared" si="9"/>
        <v>3725.4</v>
      </c>
      <c r="O36" s="18">
        <f>O37+O38</f>
        <v>3009.6</v>
      </c>
      <c r="P36" s="18"/>
    </row>
    <row r="37" spans="1:16" s="15" customFormat="1" ht="173.25" customHeight="1">
      <c r="A37" s="2" t="s">
        <v>32</v>
      </c>
      <c r="B37" s="10" t="s">
        <v>52</v>
      </c>
      <c r="C37" s="4" t="s">
        <v>98</v>
      </c>
      <c r="D37" s="19" t="s">
        <v>28</v>
      </c>
      <c r="E37" s="48" t="s">
        <v>106</v>
      </c>
      <c r="F37" s="33">
        <v>42736</v>
      </c>
      <c r="G37" s="33">
        <v>43100</v>
      </c>
      <c r="H37" s="5">
        <v>2479.9</v>
      </c>
      <c r="I37" s="5">
        <v>0</v>
      </c>
      <c r="J37" s="5">
        <v>0</v>
      </c>
      <c r="K37" s="18">
        <v>1977.7</v>
      </c>
      <c r="L37" s="32">
        <v>507.4</v>
      </c>
      <c r="M37" s="18">
        <v>1977.7</v>
      </c>
      <c r="N37" s="18">
        <v>1233.6</v>
      </c>
      <c r="O37" s="18">
        <v>1108.8</v>
      </c>
      <c r="P37" s="18"/>
    </row>
    <row r="38" spans="1:16" s="15" customFormat="1" ht="130.5" customHeight="1">
      <c r="A38" s="2" t="s">
        <v>33</v>
      </c>
      <c r="B38" s="9" t="s">
        <v>53</v>
      </c>
      <c r="C38" s="4" t="s">
        <v>99</v>
      </c>
      <c r="D38" s="19" t="s">
        <v>29</v>
      </c>
      <c r="E38" s="49" t="s">
        <v>107</v>
      </c>
      <c r="F38" s="33">
        <v>42736</v>
      </c>
      <c r="G38" s="33">
        <v>43100</v>
      </c>
      <c r="H38" s="5">
        <f>SUM(I38:L38)</f>
        <v>3021.8</v>
      </c>
      <c r="I38" s="5">
        <v>0</v>
      </c>
      <c r="J38" s="5">
        <v>0</v>
      </c>
      <c r="K38" s="5">
        <v>136.9</v>
      </c>
      <c r="L38" s="32">
        <v>2884.9</v>
      </c>
      <c r="M38" s="18">
        <v>136.9</v>
      </c>
      <c r="N38" s="18">
        <v>2491.8</v>
      </c>
      <c r="O38" s="18">
        <v>1900.8</v>
      </c>
      <c r="P38" s="18"/>
    </row>
    <row r="39" spans="1:16" s="15" customFormat="1" ht="94.5" customHeight="1">
      <c r="A39" s="2" t="s">
        <v>20</v>
      </c>
      <c r="B39" s="55" t="s">
        <v>121</v>
      </c>
      <c r="C39" s="4"/>
      <c r="D39" s="55"/>
      <c r="E39" s="60"/>
      <c r="F39" s="13"/>
      <c r="G39" s="13"/>
      <c r="H39" s="57">
        <v>14388.6</v>
      </c>
      <c r="I39" s="5"/>
      <c r="J39" s="5"/>
      <c r="K39" s="5"/>
      <c r="L39" s="32"/>
      <c r="M39" s="57">
        <f>M40</f>
        <v>13861.9</v>
      </c>
      <c r="N39" s="59">
        <v>9675.5</v>
      </c>
      <c r="O39" s="59">
        <v>7773</v>
      </c>
      <c r="P39" s="18"/>
    </row>
    <row r="40" spans="1:16" s="15" customFormat="1" ht="94.5" customHeight="1">
      <c r="A40" s="2" t="s">
        <v>120</v>
      </c>
      <c r="B40" s="54" t="s">
        <v>116</v>
      </c>
      <c r="C40" s="4" t="s">
        <v>92</v>
      </c>
      <c r="D40" s="55" t="s">
        <v>118</v>
      </c>
      <c r="E40" s="53" t="s">
        <v>117</v>
      </c>
      <c r="F40" s="56">
        <v>42736</v>
      </c>
      <c r="G40" s="56">
        <v>43100</v>
      </c>
      <c r="H40" s="57">
        <v>14388.6</v>
      </c>
      <c r="I40" s="57"/>
      <c r="J40" s="57"/>
      <c r="K40" s="57"/>
      <c r="L40" s="58"/>
      <c r="M40" s="59">
        <v>13861.9</v>
      </c>
      <c r="N40" s="59">
        <f>N39</f>
        <v>9675.5</v>
      </c>
      <c r="O40" s="59">
        <v>7773</v>
      </c>
      <c r="P40" s="18"/>
    </row>
    <row r="41" spans="1:16" s="15" customFormat="1" ht="48.75" customHeight="1">
      <c r="A41" s="52" t="s">
        <v>54</v>
      </c>
      <c r="B41" s="9" t="s">
        <v>67</v>
      </c>
      <c r="C41" s="13"/>
      <c r="D41" s="19"/>
      <c r="E41" s="49"/>
      <c r="F41" s="3"/>
      <c r="G41" s="3"/>
      <c r="H41" s="5">
        <f aca="true" t="shared" si="10" ref="H41:O42">H42</f>
        <v>357.5</v>
      </c>
      <c r="I41" s="5">
        <f t="shared" si="10"/>
        <v>0</v>
      </c>
      <c r="J41" s="5">
        <f t="shared" si="10"/>
        <v>0</v>
      </c>
      <c r="K41" s="5">
        <f t="shared" si="10"/>
        <v>357.5</v>
      </c>
      <c r="L41" s="5">
        <f t="shared" si="10"/>
        <v>0</v>
      </c>
      <c r="M41" s="5">
        <f t="shared" si="10"/>
        <v>294</v>
      </c>
      <c r="N41" s="5">
        <f t="shared" si="10"/>
        <v>183.9</v>
      </c>
      <c r="O41" s="5">
        <f t="shared" si="10"/>
        <v>294</v>
      </c>
      <c r="P41" s="18"/>
    </row>
    <row r="42" spans="1:16" s="15" customFormat="1" ht="47.25" customHeight="1">
      <c r="A42" s="52" t="s">
        <v>113</v>
      </c>
      <c r="B42" s="9" t="s">
        <v>68</v>
      </c>
      <c r="C42" s="13"/>
      <c r="D42" s="19"/>
      <c r="E42" s="49"/>
      <c r="F42" s="3"/>
      <c r="G42" s="3"/>
      <c r="H42" s="5">
        <f t="shared" si="10"/>
        <v>357.5</v>
      </c>
      <c r="I42" s="5">
        <f t="shared" si="10"/>
        <v>0</v>
      </c>
      <c r="J42" s="5">
        <f t="shared" si="10"/>
        <v>0</v>
      </c>
      <c r="K42" s="5">
        <f t="shared" si="10"/>
        <v>357.5</v>
      </c>
      <c r="L42" s="5">
        <f t="shared" si="10"/>
        <v>0</v>
      </c>
      <c r="M42" s="5">
        <f t="shared" si="10"/>
        <v>294</v>
      </c>
      <c r="N42" s="5">
        <f t="shared" si="10"/>
        <v>183.9</v>
      </c>
      <c r="O42" s="18">
        <v>294</v>
      </c>
      <c r="P42" s="18"/>
    </row>
    <row r="43" spans="1:16" s="15" customFormat="1" ht="75">
      <c r="A43" s="52" t="s">
        <v>114</v>
      </c>
      <c r="B43" s="9" t="s">
        <v>69</v>
      </c>
      <c r="C43" s="13" t="s">
        <v>92</v>
      </c>
      <c r="D43" s="19" t="s">
        <v>70</v>
      </c>
      <c r="E43" s="43" t="s">
        <v>104</v>
      </c>
      <c r="F43" s="33">
        <v>42736</v>
      </c>
      <c r="G43" s="33">
        <v>43100</v>
      </c>
      <c r="H43" s="5">
        <f>SUM(I43:L43)</f>
        <v>357.5</v>
      </c>
      <c r="I43" s="5">
        <v>0</v>
      </c>
      <c r="J43" s="5">
        <v>0</v>
      </c>
      <c r="K43" s="5">
        <v>357.5</v>
      </c>
      <c r="L43" s="5">
        <v>0</v>
      </c>
      <c r="M43" s="18">
        <v>294</v>
      </c>
      <c r="N43" s="18">
        <v>183.9</v>
      </c>
      <c r="O43" s="18">
        <v>294</v>
      </c>
      <c r="P43" s="18"/>
    </row>
    <row r="44" spans="1:16" ht="18" customHeight="1">
      <c r="A44" s="52" t="s">
        <v>115</v>
      </c>
      <c r="B44" s="7" t="s">
        <v>19</v>
      </c>
      <c r="C44" s="7"/>
      <c r="D44" s="7"/>
      <c r="E44" s="7"/>
      <c r="F44" s="7"/>
      <c r="G44" s="7"/>
      <c r="H44" s="41">
        <f>H7+H18+H23+H35+H41+H40</f>
        <v>301256.89999999997</v>
      </c>
      <c r="I44" s="41">
        <f>I7+I18+I23+I35+I41</f>
        <v>279870.7</v>
      </c>
      <c r="J44" s="41">
        <f>J7+J18+J23+J35+J41</f>
        <v>279870.7</v>
      </c>
      <c r="K44" s="41">
        <f>K7+K18+K23+K35+K41</f>
        <v>283392.8</v>
      </c>
      <c r="L44" s="41">
        <f>L7+L18+L23+L35+L41</f>
        <v>283263</v>
      </c>
      <c r="M44" s="41">
        <f>M7+M18+M23+M35+M41+M40</f>
        <v>298244.6</v>
      </c>
      <c r="N44" s="41">
        <f>N7+N18+N23+N35+N41+N40</f>
        <v>78344.79999999999</v>
      </c>
      <c r="O44" s="41">
        <f>O7+O18+O23+O35+O41+O40</f>
        <v>292673.6</v>
      </c>
      <c r="P44" s="41"/>
    </row>
    <row r="45" spans="1:16" ht="15">
      <c r="A45" s="30"/>
      <c r="B45" s="7"/>
      <c r="C45" s="7" t="s">
        <v>100</v>
      </c>
      <c r="D45" s="7"/>
      <c r="E45" s="7"/>
      <c r="F45" s="7"/>
      <c r="G45" s="7"/>
      <c r="H45" s="8">
        <f>H44-H46-H47-H48</f>
        <v>94983.49999999994</v>
      </c>
      <c r="I45" s="8">
        <f aca="true" t="shared" si="11" ref="I45:O45">I44-I46-I47-I48</f>
        <v>79099</v>
      </c>
      <c r="J45" s="8">
        <f t="shared" si="11"/>
        <v>79099</v>
      </c>
      <c r="K45" s="8">
        <f t="shared" si="11"/>
        <v>80506.5</v>
      </c>
      <c r="L45" s="8">
        <f t="shared" si="11"/>
        <v>79099</v>
      </c>
      <c r="M45" s="8">
        <f t="shared" si="11"/>
        <v>95358.29999999999</v>
      </c>
      <c r="N45" s="8">
        <f t="shared" si="11"/>
        <v>72850.9</v>
      </c>
      <c r="O45" s="8">
        <f t="shared" si="11"/>
        <v>90660.79999999999</v>
      </c>
      <c r="P45" s="8"/>
    </row>
    <row r="46" spans="1:16" ht="15">
      <c r="A46" s="30"/>
      <c r="B46" s="7"/>
      <c r="C46" s="7" t="s">
        <v>101</v>
      </c>
      <c r="D46" s="7"/>
      <c r="E46" s="7"/>
      <c r="F46" s="7"/>
      <c r="G46" s="7"/>
      <c r="H46" s="8">
        <f>H35</f>
        <v>5501.700000000001</v>
      </c>
      <c r="I46" s="8">
        <f aca="true" t="shared" si="12" ref="I46:O46">I35</f>
        <v>0</v>
      </c>
      <c r="J46" s="8">
        <f t="shared" si="12"/>
        <v>0</v>
      </c>
      <c r="K46" s="8">
        <f t="shared" si="12"/>
        <v>2114.6</v>
      </c>
      <c r="L46" s="8">
        <f t="shared" si="12"/>
        <v>3392.3</v>
      </c>
      <c r="M46" s="8">
        <f t="shared" si="12"/>
        <v>2114.6</v>
      </c>
      <c r="N46" s="8">
        <f t="shared" si="12"/>
        <v>3725.4</v>
      </c>
      <c r="O46" s="8">
        <f t="shared" si="12"/>
        <v>3009.6</v>
      </c>
      <c r="P46" s="8"/>
    </row>
    <row r="47" spans="1:16" ht="30">
      <c r="A47" s="30"/>
      <c r="B47" s="7"/>
      <c r="C47" s="7" t="s">
        <v>97</v>
      </c>
      <c r="D47" s="7"/>
      <c r="E47" s="7"/>
      <c r="F47" s="7"/>
      <c r="G47" s="7"/>
      <c r="H47" s="41">
        <f>H31</f>
        <v>199003.2</v>
      </c>
      <c r="I47" s="41">
        <f aca="true" t="shared" si="13" ref="I47:O47">I31</f>
        <v>199003.2</v>
      </c>
      <c r="J47" s="41">
        <f t="shared" si="13"/>
        <v>199003.2</v>
      </c>
      <c r="K47" s="41">
        <f t="shared" si="13"/>
        <v>199003.2</v>
      </c>
      <c r="L47" s="41">
        <f t="shared" si="13"/>
        <v>199003.2</v>
      </c>
      <c r="M47" s="41">
        <f t="shared" si="13"/>
        <v>199003.2</v>
      </c>
      <c r="N47" s="41">
        <f t="shared" si="13"/>
        <v>0</v>
      </c>
      <c r="O47" s="41">
        <f t="shared" si="13"/>
        <v>199003.2</v>
      </c>
      <c r="P47" s="41"/>
    </row>
    <row r="48" spans="1:16" ht="46.5" customHeight="1">
      <c r="A48" s="30"/>
      <c r="B48" s="7"/>
      <c r="C48" s="7" t="s">
        <v>102</v>
      </c>
      <c r="D48" s="7"/>
      <c r="E48" s="7"/>
      <c r="F48" s="7"/>
      <c r="G48" s="7"/>
      <c r="H48" s="41">
        <f>1768.5</f>
        <v>1768.5</v>
      </c>
      <c r="I48" s="41">
        <f aca="true" t="shared" si="14" ref="I48:N48">1768.5</f>
        <v>1768.5</v>
      </c>
      <c r="J48" s="41">
        <f t="shared" si="14"/>
        <v>1768.5</v>
      </c>
      <c r="K48" s="41">
        <f t="shared" si="14"/>
        <v>1768.5</v>
      </c>
      <c r="L48" s="41">
        <f t="shared" si="14"/>
        <v>1768.5</v>
      </c>
      <c r="M48" s="41">
        <f t="shared" si="14"/>
        <v>1768.5</v>
      </c>
      <c r="N48" s="41">
        <f t="shared" si="14"/>
        <v>1768.5</v>
      </c>
      <c r="O48" s="41">
        <v>0</v>
      </c>
      <c r="P48" s="41"/>
    </row>
    <row r="49" spans="1:16" ht="46.5" customHeight="1">
      <c r="A49" s="22"/>
      <c r="B49" s="23"/>
      <c r="C49" s="23"/>
      <c r="D49" s="23"/>
      <c r="E49" s="23"/>
      <c r="F49" s="23"/>
      <c r="G49" s="23"/>
      <c r="H49" s="42"/>
      <c r="I49" s="42"/>
      <c r="J49" s="42"/>
      <c r="K49" s="42"/>
      <c r="L49" s="42"/>
      <c r="M49" s="42"/>
      <c r="N49" s="42"/>
      <c r="O49" s="42"/>
      <c r="P49" s="42"/>
    </row>
    <row r="50" spans="1:16" ht="46.5" customHeight="1">
      <c r="A50" s="22"/>
      <c r="B50" s="23"/>
      <c r="C50" s="23"/>
      <c r="D50" s="23"/>
      <c r="E50" s="23"/>
      <c r="F50" s="23"/>
      <c r="G50" s="23"/>
      <c r="H50" s="42"/>
      <c r="I50" s="42"/>
      <c r="J50" s="42"/>
      <c r="K50" s="42"/>
      <c r="L50" s="42"/>
      <c r="M50" s="42"/>
      <c r="N50" s="42"/>
      <c r="O50" s="42"/>
      <c r="P50" s="42"/>
    </row>
    <row r="51" spans="1:16" ht="21" customHeight="1">
      <c r="A51" s="11"/>
      <c r="B51" s="25"/>
      <c r="C51" s="25"/>
      <c r="D51" s="25"/>
      <c r="E51" s="25"/>
      <c r="F51" s="25"/>
      <c r="G51" s="31"/>
      <c r="H51" s="25"/>
      <c r="I51" s="25"/>
      <c r="J51" s="25"/>
      <c r="K51" s="25"/>
      <c r="L51" s="25"/>
      <c r="M51" s="25"/>
      <c r="N51" s="25"/>
      <c r="O51" s="25"/>
      <c r="P51" s="25"/>
    </row>
    <row r="52" spans="1:16" ht="21" customHeight="1">
      <c r="A52" s="11"/>
      <c r="B52" s="27" t="s">
        <v>77</v>
      </c>
      <c r="C52" s="27"/>
      <c r="D52" s="27"/>
      <c r="E52" s="27" t="s">
        <v>119</v>
      </c>
      <c r="F52" s="25"/>
      <c r="G52" s="31"/>
      <c r="H52" s="25"/>
      <c r="I52" s="25"/>
      <c r="J52" s="25"/>
      <c r="K52" s="25"/>
      <c r="L52" s="25"/>
      <c r="M52" s="25"/>
      <c r="N52" s="25"/>
      <c r="O52" s="25"/>
      <c r="P52" s="25"/>
    </row>
    <row r="53" spans="1:16" ht="22.5" customHeight="1">
      <c r="A53" s="11"/>
      <c r="B53" s="25"/>
      <c r="C53" s="25"/>
      <c r="D53" s="25"/>
      <c r="E53" s="25"/>
      <c r="F53" s="25"/>
      <c r="G53" s="31"/>
      <c r="H53" s="25"/>
      <c r="I53" s="25"/>
      <c r="J53" s="25"/>
      <c r="K53" s="25"/>
      <c r="L53" s="25"/>
      <c r="M53" s="25"/>
      <c r="N53" s="25"/>
      <c r="O53" s="25"/>
      <c r="P53" s="25"/>
    </row>
  </sheetData>
  <sheetProtection/>
  <mergeCells count="13">
    <mergeCell ref="A1:P1"/>
    <mergeCell ref="G4:G5"/>
    <mergeCell ref="H4:N4"/>
    <mergeCell ref="O4:O5"/>
    <mergeCell ref="P4:P5"/>
    <mergeCell ref="O3:P3"/>
    <mergeCell ref="A2:P2"/>
    <mergeCell ref="A4:A5"/>
    <mergeCell ref="B4:B5"/>
    <mergeCell ref="C4:C5"/>
    <mergeCell ref="D4:D5"/>
    <mergeCell ref="E4:E5"/>
    <mergeCell ref="F4:F5"/>
  </mergeCells>
  <printOptions/>
  <pageMargins left="0.31496062992125984" right="0.31496062992125984" top="0.35433070866141736" bottom="0.35433070866141736" header="0.31496062992125984" footer="0.31496062992125984"/>
  <pageSetup fitToHeight="0" fitToWidth="1" horizontalDpi="600" verticalDpi="600" orientation="landscape" paperSize="9" scale="68" r:id="rId1"/>
  <rowBreaks count="3" manualBreakCount="3">
    <brk id="17" max="255" man="1"/>
    <brk id="33" max="15" man="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dc:creator>
  <cp:keywords/>
  <dc:description/>
  <cp:lastModifiedBy>IRU-2</cp:lastModifiedBy>
  <cp:lastPrinted>2017-10-26T07:03:44Z</cp:lastPrinted>
  <dcterms:created xsi:type="dcterms:W3CDTF">2013-10-03T12:09:52Z</dcterms:created>
  <dcterms:modified xsi:type="dcterms:W3CDTF">2017-11-08T14:16:41Z</dcterms:modified>
  <cp:category/>
  <cp:version/>
  <cp:contentType/>
  <cp:contentStatus/>
</cp:coreProperties>
</file>