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9 мес область" sheetId="1" r:id="rId1"/>
  </sheets>
  <definedNames>
    <definedName name="_xlnm.Print_Titles" localSheetId="0">'9 мес область'!$6:$9</definedName>
    <definedName name="_xlnm.Print_Area" localSheetId="0">'9 мес область'!$A$1:$S$43</definedName>
  </definedNames>
  <calcPr calcId="125725" iterateDelta="1E-4"/>
</workbook>
</file>

<file path=xl/calcChain.xml><?xml version="1.0" encoding="utf-8"?>
<calcChain xmlns="http://schemas.openxmlformats.org/spreadsheetml/2006/main">
  <c r="V67" i="1"/>
  <c r="T34"/>
  <c r="Y33"/>
  <c r="R33"/>
  <c r="M33"/>
  <c r="L33"/>
  <c r="J33"/>
  <c r="H33"/>
  <c r="G33"/>
  <c r="E33"/>
  <c r="W32"/>
  <c r="U32"/>
  <c r="X31"/>
  <c r="U31"/>
  <c r="T31"/>
  <c r="N31"/>
  <c r="I31"/>
  <c r="D31"/>
  <c r="X30"/>
  <c r="U30"/>
  <c r="T30"/>
  <c r="N30"/>
  <c r="I30"/>
  <c r="D30"/>
  <c r="X29"/>
  <c r="U29"/>
  <c r="T29"/>
  <c r="N29"/>
  <c r="I29"/>
  <c r="D29"/>
  <c r="X28"/>
  <c r="U28"/>
  <c r="T28"/>
  <c r="N28"/>
  <c r="I28"/>
  <c r="D28"/>
  <c r="X27"/>
  <c r="U27"/>
  <c r="T27"/>
  <c r="N27"/>
  <c r="I27"/>
  <c r="D27"/>
  <c r="X26"/>
  <c r="U26"/>
  <c r="T26"/>
  <c r="N26"/>
  <c r="I26"/>
  <c r="D26"/>
  <c r="X25"/>
  <c r="U25"/>
  <c r="T25"/>
  <c r="N25"/>
  <c r="I25"/>
  <c r="D25"/>
  <c r="X24"/>
  <c r="U24"/>
  <c r="T24"/>
  <c r="N24"/>
  <c r="I24"/>
  <c r="D24"/>
  <c r="X23"/>
  <c r="U23"/>
  <c r="T23"/>
  <c r="N23"/>
  <c r="I23"/>
  <c r="D23"/>
  <c r="X22"/>
  <c r="U22"/>
  <c r="T22"/>
  <c r="P22"/>
  <c r="N22" s="1"/>
  <c r="I22"/>
  <c r="D22"/>
  <c r="X21"/>
  <c r="U21"/>
  <c r="T21"/>
  <c r="N21"/>
  <c r="I21"/>
  <c r="D21"/>
  <c r="X20"/>
  <c r="U20"/>
  <c r="T20"/>
  <c r="N20"/>
  <c r="I20"/>
  <c r="D20"/>
  <c r="X19"/>
  <c r="U19"/>
  <c r="T19"/>
  <c r="N19"/>
  <c r="I19"/>
  <c r="D19"/>
  <c r="X18"/>
  <c r="U18"/>
  <c r="T18"/>
  <c r="N18"/>
  <c r="I18"/>
  <c r="D18"/>
  <c r="X17"/>
  <c r="U17"/>
  <c r="T17"/>
  <c r="N17"/>
  <c r="W17" s="1"/>
  <c r="I17"/>
  <c r="D17"/>
  <c r="X16"/>
  <c r="U16"/>
  <c r="T16"/>
  <c r="P16"/>
  <c r="N16" s="1"/>
  <c r="K16"/>
  <c r="I16" s="1"/>
  <c r="F16"/>
  <c r="F33" s="1"/>
  <c r="X15"/>
  <c r="V15"/>
  <c r="U15"/>
  <c r="T15"/>
  <c r="N15"/>
  <c r="I15"/>
  <c r="D15"/>
  <c r="X14"/>
  <c r="U14"/>
  <c r="T14"/>
  <c r="N14"/>
  <c r="I14"/>
  <c r="W14" s="1"/>
  <c r="D14"/>
  <c r="X13"/>
  <c r="U13"/>
  <c r="T13"/>
  <c r="N13"/>
  <c r="I13"/>
  <c r="D13"/>
  <c r="X12"/>
  <c r="P12"/>
  <c r="P33" s="1"/>
  <c r="O12"/>
  <c r="O33" s="1"/>
  <c r="N12"/>
  <c r="W12" s="1"/>
  <c r="I12"/>
  <c r="D12"/>
  <c r="X11"/>
  <c r="U11"/>
  <c r="T11"/>
  <c r="Q11"/>
  <c r="Q33" s="1"/>
  <c r="Q10" s="1"/>
  <c r="I11"/>
  <c r="D11"/>
  <c r="N11" l="1"/>
  <c r="N33" s="1"/>
  <c r="U12"/>
  <c r="W13"/>
  <c r="W15"/>
  <c r="X33"/>
  <c r="I33"/>
  <c r="I37" s="1"/>
  <c r="W18"/>
  <c r="W19"/>
  <c r="W20"/>
  <c r="W21"/>
  <c r="W22"/>
  <c r="W23"/>
  <c r="W24"/>
  <c r="W25"/>
  <c r="W26"/>
  <c r="W27"/>
  <c r="W28"/>
  <c r="W29"/>
  <c r="W30"/>
  <c r="W31"/>
  <c r="R10"/>
  <c r="W33"/>
  <c r="T33"/>
  <c r="U33"/>
  <c r="O10"/>
  <c r="W16"/>
  <c r="D33"/>
  <c r="W11"/>
  <c r="K33"/>
  <c r="P10" s="1"/>
  <c r="T12"/>
  <c r="D16"/>
  <c r="N10" l="1"/>
</calcChain>
</file>

<file path=xl/sharedStrings.xml><?xml version="1.0" encoding="utf-8"?>
<sst xmlns="http://schemas.openxmlformats.org/spreadsheetml/2006/main" count="89" uniqueCount="77">
  <si>
    <t xml:space="preserve">Отчет о реализации муниципальных программ в 2020 году </t>
  </si>
  <si>
    <t>(по состоянию на 01.10.2020 года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</si>
  <si>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</si>
  <si>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</si>
  <si>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</si>
  <si>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</si>
  <si>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</si>
  <si>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Комментарий (заполняется в случае неосвоения федеральных средств)</t>
  </si>
  <si>
    <t>Предусмотрено программой на весь период реализации</t>
  </si>
  <si>
    <t xml:space="preserve">Предусмотрено программой на 2020 год </t>
  </si>
  <si>
    <t xml:space="preserve">Исполнено в 2020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</si>
  <si>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</si>
  <si>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</si>
  <si>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</si>
  <si>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</si>
  <si>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</si>
  <si>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</si>
  <si>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</si>
  <si>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</si>
  <si>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30.06.2020 № 493 «О внесении изменений в постановление Администрации от 07.12.2018 № 1249».</t>
  </si>
  <si>
    <t>Процент освоения федеральных средств 98,1 %. Планируемый срок освоения  федеральных средств в полном объеме до конца 2020 года.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</si>
  <si>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</si>
  <si>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Постановление Администрации города от 11.09.2020 № 709 «О внесении изменений в постановление Администрации от 07.12.2018 № 1227»  
</t>
  </si>
  <si>
    <t>Процент освоения федеральных средств 17,2 %. Низкий процент освоения по ОМ  "Осуществление выплат  единовременного пособия при всех формах устройства детей, лишенных родительского попечения в семью" в связи с тем, что выплаты единовременного пособия носят заявительный характер, а по ОМ  "Обеспечение предоставления муниципальных услуг муниципальными образовательными организациями начального общего, основного общего, среднего общего образования" в связи с осуществлением целевых выплат с сентября 2020. Планируемый срок освоения  федеральных средств в полном объеме по ОМ  до конца 2020 года.</t>
  </si>
  <si>
    <t>Муниципальная программа города Новошахтинска «Молодёжь Несветая»</t>
  </si>
  <si>
    <t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13.03.2020 № 191 «О внесении изменений в постановление Администрации города от 07.12.2018 № 1245»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</si>
  <si>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</si>
  <si>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Постановление Администрации города от 30.06.2020 № 494 «О внесении изменений в постановление Администрации города от 07.12.2018 № 1238».
</t>
  </si>
  <si>
    <t>Процент освоения федеральных средств  по ОМ «Реализация прав граждан на социальную поддержку» и «Социальная поддержка семей, имеющих детей, поощрение многодетности» (68,1%),  в связи с  тем, что социальные выплаты имеют заявительный характер. Планируемый срок освоения  федеральных средств в полном объеме-  до конца 2020 года.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</si>
  <si>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</si>
  <si>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30.12.2019 № 1358 «О внесении изменений в постановление Администрации города от 07.12.2018 № 1239».</t>
  </si>
  <si>
    <t xml:space="preserve">Низкий процент освоения федеральных средств                                 26,6 % сложился по 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2020 года                                                             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</si>
  <si>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</si>
  <si>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Постановление Администрации города от 31.12.2019 № 981 «О внесении изменений в постановление Администрации города от 05.12.2018 № 1372».                                               Постановление Администрации города от 28.05.2020 № 402 «О внесении изменений в постановление Администрации города от 05.12.2018 № 1212».                                                     Постановление Администрации города от 20.08.2020 № 633 «О внесении изменений в постановление Администрации города от 05.12.2018 № 1212».</t>
  </si>
  <si>
    <t>Процент освоения федеральных средств 99,9 %. Планируемый срок освоения  федеральных средств в полном объеме по мероприятиям: «Обеспечение жильем молодых семей», «Обеспечение жилыми помещениями ветеранов, инвалидов и семей, имеющих детей-инвалидов» -  до конца 2020 года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</si>
  <si>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</si>
  <si>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31.12.2019  «О внесении изменений в постановление Администрации от 07.12.2018 № 1246».                                                                          Постановление Администрации города от 11.09.2020  «О внесении изменений в постановление Администрации от 07.12.2018 № 1246».</t>
  </si>
  <si>
    <t xml:space="preserve">Процент освоения федеральных средств 59,6 % по ПМ "Строительство и реконструкция объектов коммунальной инфраструктуры города" в связи с тем, что согласно заключенных муниципальных контрактов работы осуществляются с 01.07.2020. Планируемый срок освоения федеральных средств в полном объеме  - до конца 2020 года. 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</si>
  <si>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</si>
  <si>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31.12.2019 № 1371 «О внесении изменений в постановление Администрации города от 07.12.2018 № 1250».                                                Постановление Администрации города от 14.08.2020 № 626 «О внесении изменений в постановление Администрации города от 07.12.2018 № 1250»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</si>
  <si>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</si>
  <si>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20.03.2020 № 232 «О внесении изменений в постановление Администрации от 07.12.2018 № 1236».                                                                                   Постановление Администрации города от 14.08.2020 № 614 «О внесении изменений в постановление Администрации от 07.12.2018 № 1236»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</si>
  <si>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</si>
  <si>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11.07.2019 № 689 «О внесении изменений в постановление Администрации от 30.11.2018 № 1206».                                                                      Постановление Администрации города от 31.12.2019 № 1374 «О внесении изменений в постановление Администрации от 30.11.2018 № 1206».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</si>
  <si>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</si>
  <si>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Постановление Администрации города от 31.12.2019 № 1373 «О внесении изменений в постановление Администрации от 23.11.2018 № 1168».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19.06.2020 № 466 «О внесении изменений в постановление Администрации от 23.11.2018 № 1168». Постановление Администрации города от 16.07.2020 № 536 «О внесении изменений в постановление Администрации от 23.11.2018 № 1168».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</si>
  <si>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</si>
  <si>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Постановление Администрации города от 30.12.2019 № 1357 «О внесении изменений в постановление Администрации города от 07.12.2018 № 1248».                                                 Постановление Администрации города от 31.07.2020 № 581 «О внесении изменений в постановление Администрации города от 07.12.2018 № 1248».                                                     Постановление Администрации города от 11.09.2020 № 725 «О внесении изменений в постановление Администрации города от 07.12.2018 № 1248»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</si>
  <si>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</si>
  <si>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17.07.2020 № 547 «О внесении изменений в постановление Администрации города от 07.12.2018 № 1240».</t>
  </si>
  <si>
    <t xml:space="preserve">
Процент освоения федеральных средств по мероприятию «Капитальный ремонт автомобильной дороги по ул. Молодогвардейцев в городе Новошахтинске Ростовской области» 99,9 % в связи со сложившейся экономией .  Работы выполнены в полном объеме.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</si>
  <si>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</si>
  <si>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30.06.2020 № 495 «О внесении изменений в постановление Администрации города от 07.12.2018 № 1247».
</t>
  </si>
  <si>
    <r>
      <t>Процент освоения федеральных средств 38,0 % в связи с тем, что выполнение мероприятия "модернизации МБУК "ДМШ" приостановлено по причине распространения новой коронавирусной инфекцией (СOVID-19).</t>
    </r>
    <r>
      <rPr>
        <b/>
        <sz val="12"/>
        <rFont val="Times New Roman"/>
        <family val="1"/>
        <charset val="204"/>
      </rPr>
      <t xml:space="preserve">     </t>
    </r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</si>
  <si>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</si>
  <si>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Постановление Администрации города от 31.07.2020 № 588 «О внесении изменений в постановление Администрации города от 30.11.2018 № 1207».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</si>
  <si>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</si>
  <si>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1359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27.08.2020 № 676 «О внесении изменений в постановление Администрации города от 07.12.2018 № 1230».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</si>
  <si>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</si>
  <si>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Постановление Администрации города от 31.12.2019 № 1376 «О внесении изменений в постановление Администрации города от 07.12.2018 № 1243».                             Постановление Администрации города от 28.05.2020 № 375 «О внесении изменений в постановление Администрации города от 07.12.2018 № 1243». Постановление Администрации города от 07.08.2020 № 599 «О внесении изменений в постановление Администрации города от 07.12.2018 № 1243».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</si>
  <si>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</si>
  <si>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Постановление Администрации города от 04.06.2020 № 421 «О внесении изменений в постановление Администрации города от 07.12.2018 № 1244».                                                        Постановление Администрации города от 20.08.2020 № 635 «О внесении изменений в постановление Администрации города от 07.12.2018 № 1244»</t>
  </si>
  <si>
    <t xml:space="preserve"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(45,7 %).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                                                                                          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</si>
  <si>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</si>
  <si>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Постановление Администрации города от 26.12.2019 № 1340 «О внесении изменений в постановление Администрации города от 07.12.2018 № 1237».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</si>
  <si>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</si>
  <si>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20.03.2020 № 236 «О внесении изменений в постановление Администрации города от 30.11.2017 № 1170».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</si>
  <si>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</si>
  <si>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Постановление Администрации города от 26.03.2020 № 254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</si>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</sst>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164" fontId="0" fillId="2" borderId="0" xfId="0" applyNumberFormat="1" applyFill="1"/>
    <xf numFmtId="165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5" fontId="0" fillId="2" borderId="0" xfId="0" applyNumberFormat="1" applyFill="1"/>
    <xf numFmtId="0" fontId="0" fillId="2" borderId="0" xfId="0" applyFill="1"/>
    <xf numFmtId="166" fontId="0" fillId="2" borderId="0" xfId="0" applyNumberFormat="1" applyFill="1"/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165" fontId="5" fillId="2" borderId="0" xfId="0" applyNumberFormat="1" applyFont="1" applyFill="1"/>
    <xf numFmtId="164" fontId="6" fillId="2" borderId="0" xfId="0" applyNumberFormat="1" applyFont="1" applyFill="1"/>
    <xf numFmtId="165" fontId="6" fillId="2" borderId="0" xfId="0" applyNumberFormat="1" applyFont="1" applyFill="1"/>
    <xf numFmtId="0" fontId="6" fillId="0" borderId="0" xfId="0" applyFont="1"/>
    <xf numFmtId="165" fontId="6" fillId="0" borderId="0" xfId="0" applyNumberFormat="1" applyFont="1"/>
    <xf numFmtId="0" fontId="6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165" fontId="1" fillId="0" borderId="0" xfId="0" applyNumberFormat="1" applyFont="1"/>
    <xf numFmtId="4" fontId="0" fillId="0" borderId="0" xfId="0" applyNumberFormat="1"/>
    <xf numFmtId="165" fontId="3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zoomScale="78" zoomScaleNormal="100" zoomScaleSheetLayoutView="78" workbookViewId="0">
      <pane xSplit="3" ySplit="10" topLeftCell="D13" activePane="bottomRight" state="frozen"/>
      <selection pane="topRight" activeCell="D1" sqref="D1"/>
      <selection pane="bottomLeft" activeCell="A11" sqref="A11"/>
      <selection pane="bottomRight" activeCell="B13" sqref="B13"/>
    </sheetView>
  </sheetViews>
  <sheetFormatPr defaultRowHeight="15.75"/>
  <cols>
    <col min="1" max="1" width="5.42578125" style="1" customWidth="1"/>
    <col min="2" max="2" width="25" style="1" customWidth="1"/>
    <col min="3" max="3" width="47.140625" style="1" customWidth="1"/>
    <col min="4" max="4" width="13.7109375" style="1" customWidth="1"/>
    <col min="5" max="5" width="13.140625" style="1" customWidth="1"/>
    <col min="6" max="6" width="13" style="1" customWidth="1"/>
    <col min="7" max="7" width="13.140625" style="1" customWidth="1"/>
    <col min="8" max="8" width="13.85546875" style="1" customWidth="1"/>
    <col min="9" max="9" width="12.5703125" style="1" customWidth="1"/>
    <col min="10" max="10" width="12.42578125" style="1" customWidth="1"/>
    <col min="11" max="11" width="14" style="1" customWidth="1"/>
    <col min="12" max="13" width="12" style="1" customWidth="1"/>
    <col min="14" max="14" width="14.1406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5.28515625" style="1" customWidth="1"/>
    <col min="19" max="19" width="63.42578125" style="1" customWidth="1"/>
    <col min="20" max="20" width="17.7109375" style="2" customWidth="1"/>
    <col min="21" max="21" width="10.28515625" bestFit="1" customWidth="1"/>
    <col min="22" max="22" width="12.42578125" bestFit="1" customWidth="1"/>
    <col min="23" max="23" width="9.42578125" style="3" bestFit="1" customWidth="1"/>
    <col min="24" max="24" width="13.42578125" style="3" customWidth="1"/>
    <col min="25" max="25" width="14" style="3" customWidth="1"/>
  </cols>
  <sheetData>
    <row r="1" spans="1:25" ht="6" customHeight="1"/>
    <row r="2" spans="1: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5">
      <c r="A4" s="39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25" ht="9" customHeight="1"/>
    <row r="6" spans="1:25">
      <c r="A6" s="37" t="s">
        <v>3</v>
      </c>
      <c r="B6" s="37" t="s">
        <v>4</v>
      </c>
      <c r="C6" s="37" t="s">
        <v>5</v>
      </c>
      <c r="D6" s="40" t="s">
        <v>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6" t="s">
        <v>7</v>
      </c>
    </row>
    <row r="7" spans="1:25" ht="15" customHeight="1">
      <c r="A7" s="37"/>
      <c r="B7" s="37"/>
      <c r="C7" s="37"/>
      <c r="D7" s="36" t="s">
        <v>8</v>
      </c>
      <c r="E7" s="36"/>
      <c r="F7" s="36"/>
      <c r="G7" s="36"/>
      <c r="H7" s="36"/>
      <c r="I7" s="36" t="s">
        <v>9</v>
      </c>
      <c r="J7" s="36"/>
      <c r="K7" s="36"/>
      <c r="L7" s="36"/>
      <c r="M7" s="36"/>
      <c r="N7" s="36" t="s">
        <v>10</v>
      </c>
      <c r="O7" s="36"/>
      <c r="P7" s="36"/>
      <c r="Q7" s="36"/>
      <c r="R7" s="36"/>
      <c r="S7" s="36"/>
    </row>
    <row r="8" spans="1:25" ht="15" customHeight="1">
      <c r="A8" s="37"/>
      <c r="B8" s="37"/>
      <c r="C8" s="37"/>
      <c r="D8" s="36" t="s">
        <v>11</v>
      </c>
      <c r="E8" s="36" t="s">
        <v>12</v>
      </c>
      <c r="F8" s="36"/>
      <c r="G8" s="36"/>
      <c r="H8" s="36"/>
      <c r="I8" s="36" t="s">
        <v>11</v>
      </c>
      <c r="J8" s="36" t="s">
        <v>12</v>
      </c>
      <c r="K8" s="36"/>
      <c r="L8" s="36"/>
      <c r="M8" s="36"/>
      <c r="N8" s="36" t="s">
        <v>11</v>
      </c>
      <c r="O8" s="36" t="s">
        <v>12</v>
      </c>
      <c r="P8" s="36"/>
      <c r="Q8" s="36"/>
      <c r="R8" s="36"/>
      <c r="S8" s="36"/>
    </row>
    <row r="9" spans="1:25" ht="51.75" customHeight="1">
      <c r="A9" s="37"/>
      <c r="B9" s="37"/>
      <c r="C9" s="37"/>
      <c r="D9" s="36"/>
      <c r="E9" s="4" t="s">
        <v>13</v>
      </c>
      <c r="F9" s="4" t="s">
        <v>14</v>
      </c>
      <c r="G9" s="4" t="s">
        <v>15</v>
      </c>
      <c r="H9" s="4" t="s">
        <v>16</v>
      </c>
      <c r="I9" s="36"/>
      <c r="J9" s="4" t="s">
        <v>13</v>
      </c>
      <c r="K9" s="4" t="s">
        <v>14</v>
      </c>
      <c r="L9" s="4" t="s">
        <v>15</v>
      </c>
      <c r="M9" s="4" t="s">
        <v>16</v>
      </c>
      <c r="N9" s="36"/>
      <c r="O9" s="4" t="s">
        <v>13</v>
      </c>
      <c r="P9" s="4" t="s">
        <v>14</v>
      </c>
      <c r="Q9" s="4" t="s">
        <v>15</v>
      </c>
      <c r="R9" s="4" t="s">
        <v>16</v>
      </c>
      <c r="S9" s="36"/>
    </row>
    <row r="10" spans="1:25">
      <c r="A10" s="37" t="s">
        <v>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5">
        <f>N33/I33*100</f>
        <v>70.469062257912015</v>
      </c>
      <c r="O10" s="5">
        <f>O33/J33*100</f>
        <v>68.664196565493853</v>
      </c>
      <c r="P10" s="5">
        <f>P33/K33*100</f>
        <v>73.341879748447099</v>
      </c>
      <c r="Q10" s="5">
        <f>Q33/L33*100</f>
        <v>70.485943540117105</v>
      </c>
      <c r="R10" s="5">
        <f>R33/M33*100</f>
        <v>52.401846040243697</v>
      </c>
      <c r="S10" s="6"/>
    </row>
    <row r="11" spans="1:25" s="14" customFormat="1" ht="124.5" customHeight="1">
      <c r="A11" s="7">
        <v>1</v>
      </c>
      <c r="B11" s="8" t="s">
        <v>18</v>
      </c>
      <c r="C11" s="9" t="s">
        <v>19</v>
      </c>
      <c r="D11" s="10">
        <f>SUM(E11:H11)</f>
        <v>387055.39999999997</v>
      </c>
      <c r="E11" s="10">
        <v>12497.3</v>
      </c>
      <c r="F11" s="10">
        <v>230345.9</v>
      </c>
      <c r="G11" s="10">
        <v>98499</v>
      </c>
      <c r="H11" s="10">
        <v>45713.2</v>
      </c>
      <c r="I11" s="10">
        <f t="shared" ref="I11:I29" si="0">SUM(J11:M11)</f>
        <v>51586.399999999994</v>
      </c>
      <c r="J11" s="11">
        <v>12497.3</v>
      </c>
      <c r="K11" s="11">
        <v>17633.099999999999</v>
      </c>
      <c r="L11" s="11">
        <v>17906.3</v>
      </c>
      <c r="M11" s="11">
        <v>3549.7</v>
      </c>
      <c r="N11" s="10">
        <f>SUM(O11:R11)</f>
        <v>41804.200000000004</v>
      </c>
      <c r="O11" s="10">
        <v>12264.9</v>
      </c>
      <c r="P11" s="10">
        <v>12125.1</v>
      </c>
      <c r="Q11" s="10">
        <f>7468.7+6990.2</f>
        <v>14458.9</v>
      </c>
      <c r="R11" s="10">
        <v>2955.3</v>
      </c>
      <c r="S11" s="12" t="s">
        <v>20</v>
      </c>
      <c r="T11" s="2">
        <f t="shared" ref="T11:T31" si="1">O11/J11*100</f>
        <v>98.140398326038422</v>
      </c>
      <c r="U11" s="13" t="e">
        <f>#REF!-O11</f>
        <v>#REF!</v>
      </c>
      <c r="W11" s="13">
        <f t="shared" ref="W11:W33" si="2">N11/I11*100</f>
        <v>81.037250127940723</v>
      </c>
      <c r="X11" s="13">
        <f t="shared" ref="X11:X31" si="3">R11+Y11</f>
        <v>34836.200000000004</v>
      </c>
      <c r="Y11" s="13">
        <v>31880.9</v>
      </c>
    </row>
    <row r="12" spans="1:25" s="14" customFormat="1" ht="250.5" customHeight="1">
      <c r="A12" s="7">
        <v>2</v>
      </c>
      <c r="B12" s="8" t="s">
        <v>21</v>
      </c>
      <c r="C12" s="8" t="s">
        <v>22</v>
      </c>
      <c r="D12" s="10">
        <f t="shared" ref="D12:D25" si="4">SUM(E12:H12)</f>
        <v>13322606</v>
      </c>
      <c r="E12" s="10">
        <v>84768.1</v>
      </c>
      <c r="F12" s="10">
        <v>7331534.4000000004</v>
      </c>
      <c r="G12" s="10">
        <v>5248368.3</v>
      </c>
      <c r="H12" s="10">
        <v>657935.19999999995</v>
      </c>
      <c r="I12" s="10">
        <f t="shared" si="0"/>
        <v>1068816.2</v>
      </c>
      <c r="J12" s="11">
        <v>16929.2</v>
      </c>
      <c r="K12" s="11">
        <v>570739.80000000005</v>
      </c>
      <c r="L12" s="11">
        <v>426041.1</v>
      </c>
      <c r="M12" s="11">
        <v>55106.1</v>
      </c>
      <c r="N12" s="10">
        <f t="shared" ref="N12:N29" si="5">SUM(O12:R12)</f>
        <v>779107.89999999991</v>
      </c>
      <c r="O12" s="10">
        <f>2311.1+601</f>
        <v>2912.1</v>
      </c>
      <c r="P12" s="10">
        <f>426226.2+13464.8</f>
        <v>439691</v>
      </c>
      <c r="Q12" s="10">
        <v>314292.8</v>
      </c>
      <c r="R12" s="10">
        <v>22212</v>
      </c>
      <c r="S12" s="12" t="s">
        <v>23</v>
      </c>
      <c r="T12" s="2">
        <f t="shared" si="1"/>
        <v>17.201639770337639</v>
      </c>
      <c r="U12" s="13" t="e">
        <f>#REF!-O12</f>
        <v>#REF!</v>
      </c>
      <c r="W12" s="13">
        <f t="shared" si="2"/>
        <v>72.894469601040839</v>
      </c>
      <c r="X12" s="13">
        <f t="shared" si="3"/>
        <v>761648.6</v>
      </c>
      <c r="Y12" s="13">
        <v>739436.6</v>
      </c>
    </row>
    <row r="13" spans="1:25" s="14" customFormat="1" ht="250.5" customHeight="1">
      <c r="A13" s="7">
        <v>3</v>
      </c>
      <c r="B13" s="8" t="s">
        <v>24</v>
      </c>
      <c r="C13" s="9" t="s">
        <v>25</v>
      </c>
      <c r="D13" s="10">
        <f t="shared" si="4"/>
        <v>3296.3</v>
      </c>
      <c r="E13" s="10">
        <v>0</v>
      </c>
      <c r="F13" s="10">
        <v>1354.6</v>
      </c>
      <c r="G13" s="10">
        <v>1941.7</v>
      </c>
      <c r="H13" s="10">
        <v>0</v>
      </c>
      <c r="I13" s="10">
        <f t="shared" si="0"/>
        <v>527.29999999999995</v>
      </c>
      <c r="J13" s="11">
        <v>0</v>
      </c>
      <c r="K13" s="11">
        <v>341.4</v>
      </c>
      <c r="L13" s="11">
        <v>185.9</v>
      </c>
      <c r="M13" s="11">
        <v>0</v>
      </c>
      <c r="N13" s="10">
        <f t="shared" si="5"/>
        <v>250.9</v>
      </c>
      <c r="O13" s="10">
        <v>0</v>
      </c>
      <c r="P13" s="10">
        <v>214.4</v>
      </c>
      <c r="Q13" s="10">
        <v>36.5</v>
      </c>
      <c r="R13" s="10">
        <v>0</v>
      </c>
      <c r="S13" s="6"/>
      <c r="T13" s="2" t="e">
        <f t="shared" si="1"/>
        <v>#DIV/0!</v>
      </c>
      <c r="U13" s="13" t="e">
        <f>#REF!-O13</f>
        <v>#REF!</v>
      </c>
      <c r="W13" s="13">
        <f t="shared" si="2"/>
        <v>47.582021619571407</v>
      </c>
      <c r="X13" s="13">
        <f t="shared" si="3"/>
        <v>250.9</v>
      </c>
      <c r="Y13" s="13">
        <v>250.9</v>
      </c>
    </row>
    <row r="14" spans="1:25" s="14" customFormat="1" ht="151.5" customHeight="1">
      <c r="A14" s="7">
        <v>4</v>
      </c>
      <c r="B14" s="8" t="s">
        <v>26</v>
      </c>
      <c r="C14" s="8" t="s">
        <v>27</v>
      </c>
      <c r="D14" s="10">
        <f>SUM(E14:H14)</f>
        <v>7000228.3000000007</v>
      </c>
      <c r="E14" s="10">
        <v>1612008.1</v>
      </c>
      <c r="F14" s="10">
        <v>5092281.7</v>
      </c>
      <c r="G14" s="10">
        <v>99642.5</v>
      </c>
      <c r="H14" s="10">
        <v>196296</v>
      </c>
      <c r="I14" s="10">
        <f t="shared" si="0"/>
        <v>842876.70000000007</v>
      </c>
      <c r="J14" s="11">
        <v>408313.2</v>
      </c>
      <c r="K14" s="11">
        <v>404326.6</v>
      </c>
      <c r="L14" s="11">
        <v>12333.1</v>
      </c>
      <c r="M14" s="11">
        <v>17903.8</v>
      </c>
      <c r="N14" s="10">
        <f t="shared" si="5"/>
        <v>594635.9</v>
      </c>
      <c r="O14" s="10">
        <v>277977.90000000002</v>
      </c>
      <c r="P14" s="10">
        <v>297124.90000000002</v>
      </c>
      <c r="Q14" s="10">
        <v>8158</v>
      </c>
      <c r="R14" s="10">
        <v>11375.1</v>
      </c>
      <c r="S14" s="12" t="s">
        <v>28</v>
      </c>
      <c r="T14" s="2">
        <f t="shared" si="1"/>
        <v>68.079577148130412</v>
      </c>
      <c r="U14" s="13" t="e">
        <f>#REF!-O14</f>
        <v>#REF!</v>
      </c>
      <c r="W14" s="13">
        <f t="shared" si="2"/>
        <v>70.548385072217556</v>
      </c>
      <c r="X14" s="13">
        <f t="shared" si="3"/>
        <v>574156.9</v>
      </c>
      <c r="Y14" s="13">
        <v>562781.80000000005</v>
      </c>
    </row>
    <row r="15" spans="1:25" s="14" customFormat="1" ht="174" customHeight="1">
      <c r="A15" s="7">
        <v>5</v>
      </c>
      <c r="B15" s="8" t="s">
        <v>29</v>
      </c>
      <c r="C15" s="9" t="s">
        <v>30</v>
      </c>
      <c r="D15" s="10">
        <f t="shared" si="4"/>
        <v>644</v>
      </c>
      <c r="E15" s="10">
        <v>474</v>
      </c>
      <c r="F15" s="10">
        <v>0</v>
      </c>
      <c r="G15" s="10">
        <v>0</v>
      </c>
      <c r="H15" s="10">
        <v>170</v>
      </c>
      <c r="I15" s="10">
        <f t="shared" si="0"/>
        <v>58</v>
      </c>
      <c r="J15" s="11">
        <v>38</v>
      </c>
      <c r="K15" s="11">
        <v>0</v>
      </c>
      <c r="L15" s="11">
        <v>0</v>
      </c>
      <c r="M15" s="11">
        <v>20</v>
      </c>
      <c r="N15" s="10">
        <f t="shared" si="5"/>
        <v>10.1</v>
      </c>
      <c r="O15" s="10">
        <v>10.1</v>
      </c>
      <c r="P15" s="10">
        <v>0</v>
      </c>
      <c r="Q15" s="10">
        <v>0</v>
      </c>
      <c r="R15" s="10">
        <v>0</v>
      </c>
      <c r="S15" s="12" t="s">
        <v>31</v>
      </c>
      <c r="T15" s="2">
        <f t="shared" si="1"/>
        <v>26.578947368421051</v>
      </c>
      <c r="U15" s="13" t="e">
        <f>#REF!-O15</f>
        <v>#REF!</v>
      </c>
      <c r="V15" s="13" t="e">
        <f>#REF!-O15</f>
        <v>#REF!</v>
      </c>
      <c r="W15" s="13">
        <f t="shared" si="2"/>
        <v>17.413793103448274</v>
      </c>
      <c r="X15" s="13">
        <f t="shared" si="3"/>
        <v>10.1</v>
      </c>
      <c r="Y15" s="13">
        <v>10.1</v>
      </c>
    </row>
    <row r="16" spans="1:25" s="14" customFormat="1" ht="283.5">
      <c r="A16" s="7">
        <v>6</v>
      </c>
      <c r="B16" s="8" t="s">
        <v>32</v>
      </c>
      <c r="C16" s="12" t="s">
        <v>33</v>
      </c>
      <c r="D16" s="10">
        <f>SUM(E16:H16)</f>
        <v>1268655.2</v>
      </c>
      <c r="E16" s="10">
        <v>59228.9</v>
      </c>
      <c r="F16" s="10">
        <f>214366+855853.1</f>
        <v>1070219.1000000001</v>
      </c>
      <c r="G16" s="10">
        <v>139207.20000000001</v>
      </c>
      <c r="H16" s="10">
        <v>0</v>
      </c>
      <c r="I16" s="10">
        <f t="shared" si="0"/>
        <v>195771</v>
      </c>
      <c r="J16" s="11">
        <v>14533.8</v>
      </c>
      <c r="K16" s="11">
        <f>98060.9+69246.6</f>
        <v>167307.5</v>
      </c>
      <c r="L16" s="11">
        <v>13929.7</v>
      </c>
      <c r="M16" s="11">
        <v>0</v>
      </c>
      <c r="N16" s="10">
        <f t="shared" si="5"/>
        <v>142023.20000000001</v>
      </c>
      <c r="O16" s="10">
        <v>14532.7</v>
      </c>
      <c r="P16" s="10">
        <f>19287.8+98006.1</f>
        <v>117293.90000000001</v>
      </c>
      <c r="Q16" s="10">
        <v>10196.6</v>
      </c>
      <c r="R16" s="10">
        <v>0</v>
      </c>
      <c r="S16" s="12" t="s">
        <v>34</v>
      </c>
      <c r="T16" s="15">
        <f t="shared" si="1"/>
        <v>99.992431435687863</v>
      </c>
      <c r="U16" s="13" t="e">
        <f>#REF!-O16</f>
        <v>#REF!</v>
      </c>
      <c r="W16" s="13">
        <f t="shared" si="2"/>
        <v>72.545576208938002</v>
      </c>
      <c r="X16" s="13">
        <f t="shared" si="3"/>
        <v>131041.2</v>
      </c>
      <c r="Y16" s="13">
        <v>131041.2</v>
      </c>
    </row>
    <row r="17" spans="1:25" s="14" customFormat="1" ht="207" customHeight="1">
      <c r="A17" s="7">
        <v>7</v>
      </c>
      <c r="B17" s="8" t="s">
        <v>35</v>
      </c>
      <c r="C17" s="12" t="s">
        <v>36</v>
      </c>
      <c r="D17" s="10">
        <f>SUM(E17:H17)</f>
        <v>1330720.6000000001</v>
      </c>
      <c r="E17" s="10">
        <v>419575.9</v>
      </c>
      <c r="F17" s="10">
        <v>108599.9</v>
      </c>
      <c r="G17" s="10">
        <v>802204.5</v>
      </c>
      <c r="H17" s="10">
        <v>340.3</v>
      </c>
      <c r="I17" s="10">
        <f t="shared" si="0"/>
        <v>167413.90000000002</v>
      </c>
      <c r="J17" s="11">
        <v>70450.8</v>
      </c>
      <c r="K17" s="11">
        <v>28037.9</v>
      </c>
      <c r="L17" s="11">
        <v>68833.7</v>
      </c>
      <c r="M17" s="11">
        <v>91.5</v>
      </c>
      <c r="N17" s="10">
        <f t="shared" si="5"/>
        <v>91531.200000000012</v>
      </c>
      <c r="O17" s="10">
        <v>41955.9</v>
      </c>
      <c r="P17" s="10">
        <v>7351.3</v>
      </c>
      <c r="Q17" s="10">
        <v>42132.5</v>
      </c>
      <c r="R17" s="10">
        <v>91.5</v>
      </c>
      <c r="S17" s="12" t="s">
        <v>37</v>
      </c>
      <c r="T17" s="2">
        <f t="shared" si="1"/>
        <v>59.553475617026351</v>
      </c>
      <c r="U17" s="13" t="e">
        <f>#REF!-O17</f>
        <v>#REF!</v>
      </c>
      <c r="W17" s="13">
        <f t="shared" si="2"/>
        <v>54.673596397909606</v>
      </c>
      <c r="X17" s="13">
        <f t="shared" si="3"/>
        <v>91052.4</v>
      </c>
      <c r="Y17" s="13">
        <v>90960.9</v>
      </c>
    </row>
    <row r="18" spans="1:25" s="14" customFormat="1" ht="210.75" customHeight="1">
      <c r="A18" s="7">
        <v>8</v>
      </c>
      <c r="B18" s="8" t="s">
        <v>38</v>
      </c>
      <c r="C18" s="12" t="s">
        <v>39</v>
      </c>
      <c r="D18" s="10">
        <f>SUM(E18:H18)</f>
        <v>140163.4</v>
      </c>
      <c r="E18" s="10">
        <v>0</v>
      </c>
      <c r="F18" s="10">
        <v>46892.2</v>
      </c>
      <c r="G18" s="10">
        <v>93271.2</v>
      </c>
      <c r="H18" s="10">
        <v>0</v>
      </c>
      <c r="I18" s="10">
        <f t="shared" si="0"/>
        <v>14211.400000000001</v>
      </c>
      <c r="J18" s="11">
        <v>0</v>
      </c>
      <c r="K18" s="11">
        <v>4059.2</v>
      </c>
      <c r="L18" s="11">
        <v>10152.200000000001</v>
      </c>
      <c r="M18" s="11">
        <v>0</v>
      </c>
      <c r="N18" s="10">
        <f t="shared" si="5"/>
        <v>9574.7000000000007</v>
      </c>
      <c r="O18" s="10">
        <v>0</v>
      </c>
      <c r="P18" s="10">
        <v>2694</v>
      </c>
      <c r="Q18" s="10">
        <v>6880.7</v>
      </c>
      <c r="R18" s="10">
        <v>0</v>
      </c>
      <c r="S18" s="12"/>
      <c r="T18" s="2" t="e">
        <f t="shared" si="1"/>
        <v>#DIV/0!</v>
      </c>
      <c r="U18" s="13" t="e">
        <f>#REF!-O18</f>
        <v>#REF!</v>
      </c>
      <c r="W18" s="13">
        <f t="shared" si="2"/>
        <v>67.373376303530961</v>
      </c>
      <c r="X18" s="13">
        <f t="shared" si="3"/>
        <v>9369.2999999999993</v>
      </c>
      <c r="Y18" s="13">
        <v>9369.2999999999993</v>
      </c>
    </row>
    <row r="19" spans="1:25" s="14" customFormat="1" ht="303" customHeight="1">
      <c r="A19" s="7">
        <v>9</v>
      </c>
      <c r="B19" s="8" t="s">
        <v>40</v>
      </c>
      <c r="C19" s="9" t="s">
        <v>41</v>
      </c>
      <c r="D19" s="10">
        <f t="shared" si="4"/>
        <v>358092.79999999999</v>
      </c>
      <c r="E19" s="10">
        <v>0</v>
      </c>
      <c r="F19" s="10">
        <v>0</v>
      </c>
      <c r="G19" s="10">
        <v>351703.7</v>
      </c>
      <c r="H19" s="10">
        <v>6389.1</v>
      </c>
      <c r="I19" s="10">
        <f t="shared" si="0"/>
        <v>35539.199999999997</v>
      </c>
      <c r="J19" s="11">
        <v>0</v>
      </c>
      <c r="K19" s="11">
        <v>0</v>
      </c>
      <c r="L19" s="11">
        <v>34602.699999999997</v>
      </c>
      <c r="M19" s="11">
        <v>936.5</v>
      </c>
      <c r="N19" s="10">
        <f>SUM(O19:R19)</f>
        <v>25706.3</v>
      </c>
      <c r="O19" s="10">
        <v>0</v>
      </c>
      <c r="P19" s="10">
        <v>0</v>
      </c>
      <c r="Q19" s="10">
        <v>24890</v>
      </c>
      <c r="R19" s="10">
        <v>816.3</v>
      </c>
      <c r="S19" s="6"/>
      <c r="T19" s="2" t="e">
        <f t="shared" si="1"/>
        <v>#DIV/0!</v>
      </c>
      <c r="U19" s="13" t="e">
        <f>#REF!-O19</f>
        <v>#REF!</v>
      </c>
      <c r="W19" s="13">
        <f t="shared" si="2"/>
        <v>72.33224158112732</v>
      </c>
      <c r="X19" s="13">
        <f t="shared" si="3"/>
        <v>25687.899999999998</v>
      </c>
      <c r="Y19" s="13">
        <v>24871.599999999999</v>
      </c>
    </row>
    <row r="20" spans="1:25" s="14" customFormat="1" ht="254.25" customHeight="1">
      <c r="A20" s="7">
        <v>10</v>
      </c>
      <c r="B20" s="8" t="s">
        <v>42</v>
      </c>
      <c r="C20" s="9" t="s">
        <v>43</v>
      </c>
      <c r="D20" s="10">
        <f t="shared" si="4"/>
        <v>88412</v>
      </c>
      <c r="E20" s="10">
        <v>0</v>
      </c>
      <c r="F20" s="10">
        <v>0</v>
      </c>
      <c r="G20" s="10">
        <v>88412</v>
      </c>
      <c r="H20" s="10">
        <v>0</v>
      </c>
      <c r="I20" s="10">
        <f t="shared" si="0"/>
        <v>7391.4</v>
      </c>
      <c r="J20" s="11">
        <v>0</v>
      </c>
      <c r="K20" s="11">
        <v>0</v>
      </c>
      <c r="L20" s="11">
        <v>7391.4</v>
      </c>
      <c r="M20" s="11">
        <v>0</v>
      </c>
      <c r="N20" s="10">
        <f t="shared" si="5"/>
        <v>4730.8999999999996</v>
      </c>
      <c r="O20" s="10">
        <v>0</v>
      </c>
      <c r="P20" s="10">
        <v>0</v>
      </c>
      <c r="Q20" s="10">
        <v>4730.8999999999996</v>
      </c>
      <c r="R20" s="10">
        <v>0</v>
      </c>
      <c r="S20" s="6"/>
      <c r="T20" s="2" t="e">
        <f t="shared" si="1"/>
        <v>#DIV/0!</v>
      </c>
      <c r="U20" s="13" t="e">
        <f>#REF!-O20</f>
        <v>#REF!</v>
      </c>
      <c r="W20" s="13">
        <f t="shared" si="2"/>
        <v>64.005465811618905</v>
      </c>
      <c r="X20" s="13">
        <f t="shared" si="3"/>
        <v>4730.5</v>
      </c>
      <c r="Y20" s="13">
        <v>4730.5</v>
      </c>
    </row>
    <row r="21" spans="1:25" s="14" customFormat="1" ht="132" customHeight="1">
      <c r="A21" s="7">
        <v>11</v>
      </c>
      <c r="B21" s="8" t="s">
        <v>44</v>
      </c>
      <c r="C21" s="9" t="s">
        <v>45</v>
      </c>
      <c r="D21" s="10">
        <f t="shared" si="4"/>
        <v>379932.9</v>
      </c>
      <c r="E21" s="10">
        <v>0</v>
      </c>
      <c r="F21" s="10">
        <v>348.2</v>
      </c>
      <c r="G21" s="10">
        <v>1334.7</v>
      </c>
      <c r="H21" s="10">
        <v>378250</v>
      </c>
      <c r="I21" s="10">
        <f t="shared" si="0"/>
        <v>37942.699999999997</v>
      </c>
      <c r="J21" s="11">
        <v>0</v>
      </c>
      <c r="K21" s="11">
        <v>348.2</v>
      </c>
      <c r="L21" s="11">
        <v>94.5</v>
      </c>
      <c r="M21" s="11">
        <v>37500</v>
      </c>
      <c r="N21" s="10">
        <f t="shared" si="5"/>
        <v>21485.4</v>
      </c>
      <c r="O21" s="10">
        <v>0</v>
      </c>
      <c r="P21" s="10">
        <v>0</v>
      </c>
      <c r="Q21" s="10">
        <v>35.4</v>
      </c>
      <c r="R21" s="10">
        <v>21450</v>
      </c>
      <c r="S21" s="12"/>
      <c r="T21" s="2" t="e">
        <f t="shared" si="1"/>
        <v>#DIV/0!</v>
      </c>
      <c r="U21" s="13" t="e">
        <f>#REF!-O21</f>
        <v>#REF!</v>
      </c>
      <c r="W21" s="13">
        <f t="shared" si="2"/>
        <v>56.625912230811203</v>
      </c>
      <c r="X21" s="13">
        <f t="shared" si="3"/>
        <v>21475.4</v>
      </c>
      <c r="Y21" s="13">
        <v>25.4</v>
      </c>
    </row>
    <row r="22" spans="1:25" s="14" customFormat="1" ht="261" customHeight="1">
      <c r="A22" s="7">
        <v>12</v>
      </c>
      <c r="B22" s="8" t="s">
        <v>46</v>
      </c>
      <c r="C22" s="12" t="s">
        <v>47</v>
      </c>
      <c r="D22" s="10">
        <f>SUM(E22:H22)</f>
        <v>261299.20000000001</v>
      </c>
      <c r="E22" s="10">
        <v>0</v>
      </c>
      <c r="F22" s="10">
        <v>42108</v>
      </c>
      <c r="G22" s="10">
        <v>207991.2</v>
      </c>
      <c r="H22" s="10">
        <v>11200</v>
      </c>
      <c r="I22" s="10">
        <f>SUM(J22:M22)</f>
        <v>22180.1</v>
      </c>
      <c r="J22" s="11">
        <v>0</v>
      </c>
      <c r="K22" s="11">
        <v>3536</v>
      </c>
      <c r="L22" s="11">
        <v>17644.099999999999</v>
      </c>
      <c r="M22" s="11">
        <v>1000</v>
      </c>
      <c r="N22" s="10">
        <f t="shared" si="5"/>
        <v>15230</v>
      </c>
      <c r="O22" s="10">
        <v>0</v>
      </c>
      <c r="P22" s="10">
        <f>2469.1+54.8</f>
        <v>2523.9</v>
      </c>
      <c r="Q22" s="10">
        <v>12353.6</v>
      </c>
      <c r="R22" s="10">
        <v>352.5</v>
      </c>
      <c r="S22" s="16"/>
      <c r="T22" s="2" t="e">
        <f t="shared" si="1"/>
        <v>#DIV/0!</v>
      </c>
      <c r="U22" s="13" t="e">
        <f>#REF!-O22</f>
        <v>#REF!</v>
      </c>
      <c r="W22" s="13">
        <f t="shared" si="2"/>
        <v>68.665154800925151</v>
      </c>
      <c r="X22" s="13">
        <f t="shared" si="3"/>
        <v>14958.5</v>
      </c>
      <c r="Y22" s="13">
        <v>14606</v>
      </c>
    </row>
    <row r="23" spans="1:25" s="14" customFormat="1" ht="150" customHeight="1">
      <c r="A23" s="7">
        <v>13</v>
      </c>
      <c r="B23" s="8" t="s">
        <v>48</v>
      </c>
      <c r="C23" s="9" t="s">
        <v>49</v>
      </c>
      <c r="D23" s="10">
        <f t="shared" si="4"/>
        <v>2456661.8000000003</v>
      </c>
      <c r="E23" s="10">
        <v>177366.6</v>
      </c>
      <c r="F23" s="10">
        <v>1417567.3</v>
      </c>
      <c r="G23" s="10">
        <v>861727.9</v>
      </c>
      <c r="H23" s="10">
        <v>0</v>
      </c>
      <c r="I23" s="10">
        <f>SUM(J23:M23)</f>
        <v>121268.6</v>
      </c>
      <c r="J23" s="11">
        <v>41499.199999999997</v>
      </c>
      <c r="K23" s="11">
        <v>7615.3</v>
      </c>
      <c r="L23" s="11">
        <v>72154.100000000006</v>
      </c>
      <c r="M23" s="11">
        <v>0</v>
      </c>
      <c r="N23" s="10">
        <f t="shared" si="5"/>
        <v>93236.3</v>
      </c>
      <c r="O23" s="10">
        <v>41462.800000000003</v>
      </c>
      <c r="P23" s="10">
        <v>4560.8999999999996</v>
      </c>
      <c r="Q23" s="10">
        <v>47212.6</v>
      </c>
      <c r="R23" s="10">
        <v>0</v>
      </c>
      <c r="S23" s="12" t="s">
        <v>50</v>
      </c>
      <c r="T23" s="2">
        <f t="shared" si="1"/>
        <v>99.912287465782484</v>
      </c>
      <c r="U23" s="13" t="e">
        <f>#REF!-O23</f>
        <v>#REF!</v>
      </c>
      <c r="W23" s="13">
        <f t="shared" si="2"/>
        <v>76.884123342728444</v>
      </c>
      <c r="X23" s="13">
        <f t="shared" si="3"/>
        <v>93236.3</v>
      </c>
      <c r="Y23" s="13">
        <v>93236.3</v>
      </c>
    </row>
    <row r="24" spans="1:25" s="14" customFormat="1" ht="207.75" customHeight="1">
      <c r="A24" s="7">
        <v>14</v>
      </c>
      <c r="B24" s="8" t="s">
        <v>51</v>
      </c>
      <c r="C24" s="12" t="s">
        <v>52</v>
      </c>
      <c r="D24" s="10">
        <f t="shared" si="4"/>
        <v>1400158</v>
      </c>
      <c r="E24" s="10">
        <v>18697.099999999999</v>
      </c>
      <c r="F24" s="10">
        <v>5381.3</v>
      </c>
      <c r="G24" s="10">
        <v>1206806.3</v>
      </c>
      <c r="H24" s="10">
        <v>169273.3</v>
      </c>
      <c r="I24" s="10">
        <f t="shared" si="0"/>
        <v>133766.30000000002</v>
      </c>
      <c r="J24" s="11">
        <v>11924.4</v>
      </c>
      <c r="K24" s="11">
        <v>2625.7</v>
      </c>
      <c r="L24" s="11">
        <v>103930.6</v>
      </c>
      <c r="M24" s="11">
        <v>15285.6</v>
      </c>
      <c r="N24" s="10">
        <f t="shared" si="5"/>
        <v>85703.7</v>
      </c>
      <c r="O24" s="10">
        <v>4532.1000000000004</v>
      </c>
      <c r="P24" s="10">
        <v>1395.9</v>
      </c>
      <c r="Q24" s="10">
        <v>72095</v>
      </c>
      <c r="R24" s="10">
        <v>7680.7</v>
      </c>
      <c r="S24" s="12" t="s">
        <v>53</v>
      </c>
      <c r="T24" s="2">
        <f t="shared" si="1"/>
        <v>38.006943745597269</v>
      </c>
      <c r="U24" s="13" t="e">
        <f>#REF!-O24</f>
        <v>#REF!</v>
      </c>
      <c r="W24" s="13">
        <f t="shared" si="2"/>
        <v>64.069724586835392</v>
      </c>
      <c r="X24" s="13">
        <f t="shared" si="3"/>
        <v>84189.3</v>
      </c>
      <c r="Y24" s="13">
        <v>76508.600000000006</v>
      </c>
    </row>
    <row r="25" spans="1:25" s="14" customFormat="1" ht="141.75">
      <c r="A25" s="7">
        <v>15</v>
      </c>
      <c r="B25" s="8" t="s">
        <v>54</v>
      </c>
      <c r="C25" s="12" t="s">
        <v>55</v>
      </c>
      <c r="D25" s="10">
        <f t="shared" si="4"/>
        <v>28805.7</v>
      </c>
      <c r="E25" s="10">
        <v>0</v>
      </c>
      <c r="F25" s="10">
        <v>0</v>
      </c>
      <c r="G25" s="10">
        <v>20321.900000000001</v>
      </c>
      <c r="H25" s="10">
        <v>8483.7999999999993</v>
      </c>
      <c r="I25" s="10">
        <f t="shared" si="0"/>
        <v>4045.5</v>
      </c>
      <c r="J25" s="11">
        <v>0</v>
      </c>
      <c r="K25" s="11">
        <v>0</v>
      </c>
      <c r="L25" s="11">
        <v>13.7</v>
      </c>
      <c r="M25" s="11">
        <v>4031.8</v>
      </c>
      <c r="N25" s="10">
        <f t="shared" si="5"/>
        <v>4045.5</v>
      </c>
      <c r="O25" s="10">
        <v>0</v>
      </c>
      <c r="P25" s="10">
        <v>0</v>
      </c>
      <c r="Q25" s="10">
        <v>13.7</v>
      </c>
      <c r="R25" s="10">
        <v>4031.8</v>
      </c>
      <c r="S25" s="6"/>
      <c r="T25" s="2" t="e">
        <f t="shared" si="1"/>
        <v>#DIV/0!</v>
      </c>
      <c r="U25" s="13" t="e">
        <f>#REF!-O25</f>
        <v>#REF!</v>
      </c>
      <c r="W25" s="13">
        <f t="shared" si="2"/>
        <v>100</v>
      </c>
      <c r="X25" s="13">
        <f t="shared" si="3"/>
        <v>4045.5</v>
      </c>
      <c r="Y25" s="13">
        <v>13.7</v>
      </c>
    </row>
    <row r="26" spans="1:25" s="14" customFormat="1" ht="238.5" customHeight="1">
      <c r="A26" s="7">
        <v>16</v>
      </c>
      <c r="B26" s="8" t="s">
        <v>56</v>
      </c>
      <c r="C26" s="9" t="s">
        <v>57</v>
      </c>
      <c r="D26" s="10">
        <f t="shared" ref="D26:D31" si="6">SUM(E26:H26)</f>
        <v>250439.1</v>
      </c>
      <c r="E26" s="10">
        <v>0</v>
      </c>
      <c r="F26" s="10">
        <v>0</v>
      </c>
      <c r="G26" s="10">
        <v>250439.1</v>
      </c>
      <c r="H26" s="10">
        <v>0</v>
      </c>
      <c r="I26" s="10">
        <f t="shared" si="0"/>
        <v>20806.099999999999</v>
      </c>
      <c r="J26" s="11">
        <v>0</v>
      </c>
      <c r="K26" s="11">
        <v>0</v>
      </c>
      <c r="L26" s="11">
        <v>20806.099999999999</v>
      </c>
      <c r="M26" s="11">
        <v>0</v>
      </c>
      <c r="N26" s="10">
        <f t="shared" si="5"/>
        <v>14164.2</v>
      </c>
      <c r="O26" s="10">
        <v>0</v>
      </c>
      <c r="P26" s="10">
        <v>0</v>
      </c>
      <c r="Q26" s="10">
        <v>14164.2</v>
      </c>
      <c r="R26" s="10">
        <v>0</v>
      </c>
      <c r="S26" s="6"/>
      <c r="T26" s="2" t="e">
        <f t="shared" si="1"/>
        <v>#DIV/0!</v>
      </c>
      <c r="U26" s="13" t="e">
        <f>#REF!-O26</f>
        <v>#REF!</v>
      </c>
      <c r="W26" s="13">
        <f t="shared" si="2"/>
        <v>68.077150451069642</v>
      </c>
      <c r="X26" s="13">
        <f t="shared" si="3"/>
        <v>14057.7</v>
      </c>
      <c r="Y26" s="13">
        <v>14057.7</v>
      </c>
    </row>
    <row r="27" spans="1:25" s="18" customFormat="1" ht="265.5" customHeight="1">
      <c r="A27" s="7">
        <v>17</v>
      </c>
      <c r="B27" s="17" t="s">
        <v>58</v>
      </c>
      <c r="C27" s="9" t="s">
        <v>59</v>
      </c>
      <c r="D27" s="10">
        <f>SUM(E27:H27)</f>
        <v>221479.2</v>
      </c>
      <c r="E27" s="10">
        <v>0</v>
      </c>
      <c r="F27" s="10">
        <v>0</v>
      </c>
      <c r="G27" s="10">
        <v>221479.2</v>
      </c>
      <c r="H27" s="10">
        <v>0</v>
      </c>
      <c r="I27" s="10">
        <f t="shared" si="0"/>
        <v>16700.900000000001</v>
      </c>
      <c r="J27" s="11">
        <v>0</v>
      </c>
      <c r="K27" s="11">
        <v>0</v>
      </c>
      <c r="L27" s="11">
        <v>16700.900000000001</v>
      </c>
      <c r="M27" s="11">
        <v>0</v>
      </c>
      <c r="N27" s="10">
        <f t="shared" si="5"/>
        <v>11741.1</v>
      </c>
      <c r="O27" s="10">
        <v>0</v>
      </c>
      <c r="P27" s="10">
        <v>0</v>
      </c>
      <c r="Q27" s="10">
        <v>11741.1</v>
      </c>
      <c r="R27" s="10">
        <v>0</v>
      </c>
      <c r="S27" s="6"/>
      <c r="T27" s="2" t="e">
        <f t="shared" si="1"/>
        <v>#DIV/0!</v>
      </c>
      <c r="U27" s="13" t="e">
        <f>#REF!-O27</f>
        <v>#REF!</v>
      </c>
      <c r="W27" s="13">
        <f t="shared" si="2"/>
        <v>70.302199282673385</v>
      </c>
      <c r="X27" s="13">
        <f t="shared" si="3"/>
        <v>11690.7</v>
      </c>
      <c r="Y27" s="19">
        <v>11690.7</v>
      </c>
    </row>
    <row r="28" spans="1:25" s="18" customFormat="1" ht="207" customHeight="1">
      <c r="A28" s="7">
        <v>18</v>
      </c>
      <c r="B28" s="17" t="s">
        <v>60</v>
      </c>
      <c r="C28" s="9" t="s">
        <v>61</v>
      </c>
      <c r="D28" s="10">
        <f t="shared" si="6"/>
        <v>1018065</v>
      </c>
      <c r="E28" s="10">
        <v>611</v>
      </c>
      <c r="F28" s="10">
        <v>22020.400000000001</v>
      </c>
      <c r="G28" s="10">
        <v>995433.6</v>
      </c>
      <c r="H28" s="10">
        <v>0</v>
      </c>
      <c r="I28" s="10">
        <f t="shared" si="0"/>
        <v>87535.1</v>
      </c>
      <c r="J28" s="11">
        <v>65.8</v>
      </c>
      <c r="K28" s="11">
        <v>1811.2</v>
      </c>
      <c r="L28" s="11">
        <v>85658.1</v>
      </c>
      <c r="M28" s="11">
        <v>0</v>
      </c>
      <c r="N28" s="10">
        <f t="shared" si="5"/>
        <v>57943.9</v>
      </c>
      <c r="O28" s="10">
        <v>30.1</v>
      </c>
      <c r="P28" s="10">
        <v>1274.7</v>
      </c>
      <c r="Q28" s="10">
        <v>56639.1</v>
      </c>
      <c r="R28" s="10">
        <v>0</v>
      </c>
      <c r="S28" s="12" t="s">
        <v>62</v>
      </c>
      <c r="T28" s="2">
        <f t="shared" si="1"/>
        <v>45.744680851063833</v>
      </c>
      <c r="U28" s="13" t="e">
        <f>#REF!-O28</f>
        <v>#REF!</v>
      </c>
      <c r="W28" s="13">
        <f t="shared" si="2"/>
        <v>66.195046329986482</v>
      </c>
      <c r="X28" s="13">
        <f t="shared" si="3"/>
        <v>57782.400000000001</v>
      </c>
      <c r="Y28" s="19">
        <v>57782.400000000001</v>
      </c>
    </row>
    <row r="29" spans="1:25" s="18" customFormat="1" ht="157.5" customHeight="1">
      <c r="A29" s="7">
        <v>19</v>
      </c>
      <c r="B29" s="9" t="s">
        <v>63</v>
      </c>
      <c r="C29" s="9" t="s">
        <v>64</v>
      </c>
      <c r="D29" s="10">
        <f t="shared" si="6"/>
        <v>60</v>
      </c>
      <c r="E29" s="10">
        <v>0</v>
      </c>
      <c r="F29" s="10">
        <v>0</v>
      </c>
      <c r="G29" s="10">
        <v>60</v>
      </c>
      <c r="H29" s="10">
        <v>0</v>
      </c>
      <c r="I29" s="10">
        <f t="shared" si="0"/>
        <v>5</v>
      </c>
      <c r="J29" s="32">
        <v>0</v>
      </c>
      <c r="K29" s="32">
        <v>0</v>
      </c>
      <c r="L29" s="32">
        <v>5</v>
      </c>
      <c r="M29" s="32">
        <v>0</v>
      </c>
      <c r="N29" s="10">
        <f t="shared" si="5"/>
        <v>0</v>
      </c>
      <c r="O29" s="10">
        <v>0</v>
      </c>
      <c r="P29" s="10">
        <v>0</v>
      </c>
      <c r="Q29" s="10">
        <v>0</v>
      </c>
      <c r="R29" s="10">
        <v>0</v>
      </c>
      <c r="S29" s="12"/>
      <c r="T29" s="2" t="e">
        <f t="shared" si="1"/>
        <v>#DIV/0!</v>
      </c>
      <c r="U29" s="13" t="e">
        <f>#REF!-O29</f>
        <v>#REF!</v>
      </c>
      <c r="W29" s="13">
        <f t="shared" si="2"/>
        <v>0</v>
      </c>
      <c r="X29" s="13">
        <f t="shared" si="3"/>
        <v>0</v>
      </c>
      <c r="Y29" s="19">
        <v>0</v>
      </c>
    </row>
    <row r="30" spans="1:25" s="18" customFormat="1" ht="150.75" customHeight="1">
      <c r="A30" s="7">
        <v>20</v>
      </c>
      <c r="B30" s="9" t="s">
        <v>65</v>
      </c>
      <c r="C30" s="8" t="s">
        <v>66</v>
      </c>
      <c r="D30" s="10">
        <f t="shared" si="6"/>
        <v>177698.4</v>
      </c>
      <c r="E30" s="10">
        <v>161325.20000000001</v>
      </c>
      <c r="F30" s="10">
        <v>11257.9</v>
      </c>
      <c r="G30" s="10">
        <v>4805.3</v>
      </c>
      <c r="H30" s="10">
        <v>310</v>
      </c>
      <c r="I30" s="10">
        <f>SUM(J30:M30)</f>
        <v>800</v>
      </c>
      <c r="J30" s="33">
        <v>0</v>
      </c>
      <c r="K30" s="33">
        <v>0</v>
      </c>
      <c r="L30" s="33">
        <v>800</v>
      </c>
      <c r="M30" s="34">
        <v>0</v>
      </c>
      <c r="N30" s="10">
        <f>SUM(O30:R30)</f>
        <v>800</v>
      </c>
      <c r="O30" s="10">
        <v>0</v>
      </c>
      <c r="P30" s="10">
        <v>0</v>
      </c>
      <c r="Q30" s="10">
        <v>800</v>
      </c>
      <c r="R30" s="10">
        <v>0</v>
      </c>
      <c r="S30" s="12"/>
      <c r="T30" s="2" t="e">
        <f t="shared" si="1"/>
        <v>#DIV/0!</v>
      </c>
      <c r="U30" s="13" t="e">
        <f>#REF!-O30</f>
        <v>#REF!</v>
      </c>
      <c r="W30" s="13">
        <f t="shared" si="2"/>
        <v>100</v>
      </c>
      <c r="X30" s="13">
        <f t="shared" si="3"/>
        <v>800</v>
      </c>
      <c r="Y30" s="19">
        <v>800</v>
      </c>
    </row>
    <row r="31" spans="1:25" s="18" customFormat="1" ht="174.75" customHeight="1">
      <c r="A31" s="7">
        <v>21</v>
      </c>
      <c r="B31" s="9" t="s">
        <v>67</v>
      </c>
      <c r="C31" s="12" t="s">
        <v>68</v>
      </c>
      <c r="D31" s="10">
        <f t="shared" si="6"/>
        <v>3994.9</v>
      </c>
      <c r="E31" s="10">
        <v>0</v>
      </c>
      <c r="F31" s="10">
        <v>0</v>
      </c>
      <c r="G31" s="10">
        <v>3994.9</v>
      </c>
      <c r="H31" s="10">
        <v>0</v>
      </c>
      <c r="I31" s="10">
        <f>SUM(J31:M31)</f>
        <v>50</v>
      </c>
      <c r="J31" s="32">
        <v>0</v>
      </c>
      <c r="K31" s="32">
        <v>0</v>
      </c>
      <c r="L31" s="32">
        <v>50</v>
      </c>
      <c r="M31" s="32"/>
      <c r="N31" s="10">
        <f>SUM(O31:R31)</f>
        <v>50</v>
      </c>
      <c r="O31" s="10">
        <v>0</v>
      </c>
      <c r="P31" s="10">
        <v>0</v>
      </c>
      <c r="Q31" s="10">
        <v>50</v>
      </c>
      <c r="R31" s="10">
        <v>0</v>
      </c>
      <c r="S31" s="12"/>
      <c r="T31" s="2" t="e">
        <f t="shared" si="1"/>
        <v>#DIV/0!</v>
      </c>
      <c r="U31" s="13" t="e">
        <f>#REF!-O31</f>
        <v>#REF!</v>
      </c>
      <c r="W31" s="13">
        <f t="shared" si="2"/>
        <v>100</v>
      </c>
      <c r="X31" s="13">
        <f t="shared" si="3"/>
        <v>50</v>
      </c>
      <c r="Y31" s="19">
        <v>50</v>
      </c>
    </row>
    <row r="32" spans="1:25" s="2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0"/>
      <c r="U32" s="21" t="e">
        <f>#REF!-O32</f>
        <v>#REF!</v>
      </c>
      <c r="W32" s="21" t="e">
        <f t="shared" si="2"/>
        <v>#DIV/0!</v>
      </c>
      <c r="X32" s="13"/>
      <c r="Y32" s="23"/>
    </row>
    <row r="33" spans="1:25" s="24" customFormat="1">
      <c r="A33" s="35" t="s">
        <v>69</v>
      </c>
      <c r="B33" s="35"/>
      <c r="C33" s="35"/>
      <c r="D33" s="10">
        <f>SUM(E33:H33)</f>
        <v>30098468.200000003</v>
      </c>
      <c r="E33" s="10">
        <f t="shared" ref="E33:R33" si="7">SUM(E11:E31)</f>
        <v>2546552.2000000002</v>
      </c>
      <c r="F33" s="10">
        <f t="shared" si="7"/>
        <v>15379910.900000002</v>
      </c>
      <c r="G33" s="10">
        <f t="shared" si="7"/>
        <v>10697644.200000001</v>
      </c>
      <c r="H33" s="10">
        <f t="shared" si="7"/>
        <v>1474360.9</v>
      </c>
      <c r="I33" s="10">
        <f>SUM(I11:I31)</f>
        <v>2829291.8000000003</v>
      </c>
      <c r="J33" s="10">
        <f t="shared" si="7"/>
        <v>576251.70000000007</v>
      </c>
      <c r="K33" s="10">
        <f t="shared" si="7"/>
        <v>1208381.8999999997</v>
      </c>
      <c r="L33" s="10">
        <f t="shared" si="7"/>
        <v>909233.19999999972</v>
      </c>
      <c r="M33" s="10">
        <f t="shared" si="7"/>
        <v>135424.99999999997</v>
      </c>
      <c r="N33" s="10">
        <f t="shared" si="7"/>
        <v>1993775.3999999997</v>
      </c>
      <c r="O33" s="10">
        <f>SUM(O11:O31)</f>
        <v>395678.6</v>
      </c>
      <c r="P33" s="10">
        <f>SUM(P11:P31)</f>
        <v>886250.00000000012</v>
      </c>
      <c r="Q33" s="10">
        <f t="shared" si="7"/>
        <v>640881.59999999986</v>
      </c>
      <c r="R33" s="10">
        <f t="shared" si="7"/>
        <v>70965.200000000012</v>
      </c>
      <c r="S33" s="6"/>
      <c r="T33" s="20">
        <f>O33/J33*100</f>
        <v>68.664196565493853</v>
      </c>
      <c r="U33" s="21" t="e">
        <f>#REF!-O33</f>
        <v>#REF!</v>
      </c>
      <c r="W33" s="21">
        <f t="shared" si="2"/>
        <v>70.469062257912015</v>
      </c>
      <c r="X33" s="21">
        <f>SUM(X11:X32)</f>
        <v>1935069.7999999998</v>
      </c>
      <c r="Y33" s="21">
        <f>SUM(Y11:Y32)</f>
        <v>1864104.6</v>
      </c>
    </row>
    <row r="34" spans="1:25" s="24" customFormat="1" ht="8.25" customHeight="1">
      <c r="A34" s="25"/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"/>
      <c r="T34" s="20" t="e">
        <f>O34/J34*100</f>
        <v>#DIV/0!</v>
      </c>
      <c r="W34" s="21"/>
      <c r="X34" s="21"/>
      <c r="Y34" s="21"/>
    </row>
    <row r="35" spans="1:25" s="1" customFormat="1" ht="9.75" customHeight="1">
      <c r="A35" s="25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T35" s="27"/>
      <c r="W35" s="28"/>
      <c r="X35" s="28"/>
      <c r="Y35" s="28"/>
    </row>
    <row r="36" spans="1:25" s="22" customFormat="1">
      <c r="A36" s="1"/>
      <c r="B36" s="1"/>
      <c r="C36" s="1" t="s">
        <v>70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71</v>
      </c>
      <c r="P36" s="1"/>
      <c r="Q36" s="1"/>
      <c r="R36" s="1"/>
      <c r="S36" s="1"/>
      <c r="T36" s="20"/>
      <c r="W36" s="23"/>
      <c r="X36" s="23"/>
      <c r="Y36" s="23"/>
    </row>
    <row r="37" spans="1:25" s="29" customFormat="1" ht="36.75" customHeight="1">
      <c r="A37" s="1"/>
      <c r="B37" s="1"/>
      <c r="C37" s="1"/>
      <c r="D37" s="1"/>
      <c r="E37" s="1"/>
      <c r="F37" s="1"/>
      <c r="G37" s="1"/>
      <c r="H37" s="1"/>
      <c r="I37" s="28">
        <f>I33-I11+36653.4</f>
        <v>2814358.8000000003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27"/>
      <c r="W37" s="30"/>
      <c r="X37" s="30"/>
      <c r="Y37" s="30"/>
    </row>
    <row r="38" spans="1:25" s="29" customFormat="1">
      <c r="A38" s="1" t="s">
        <v>72</v>
      </c>
      <c r="B38" s="1"/>
      <c r="C38" s="1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74</v>
      </c>
      <c r="P38" s="1"/>
      <c r="Q38" s="1"/>
      <c r="R38" s="1"/>
      <c r="S38" s="1"/>
      <c r="T38" s="1"/>
      <c r="W38" s="30"/>
    </row>
    <row r="39" spans="1:25" s="22" customFormat="1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0"/>
      <c r="W39" s="23"/>
      <c r="X39" s="23"/>
      <c r="Y39" s="23"/>
    </row>
    <row r="40" spans="1:25" s="22" customFormat="1" ht="1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0"/>
      <c r="W40" s="23"/>
      <c r="X40" s="23"/>
      <c r="Y40" s="23"/>
    </row>
    <row r="41" spans="1:25" s="22" customFormat="1" ht="18" customHeight="1">
      <c r="A41" s="1"/>
      <c r="B41" s="1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0"/>
      <c r="W41" s="23"/>
      <c r="X41" s="23"/>
      <c r="Y41" s="23"/>
    </row>
    <row r="42" spans="1:25" s="22" customFormat="1" ht="16.5" customHeight="1">
      <c r="A42" s="1"/>
      <c r="B42" s="1" t="s">
        <v>76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0"/>
      <c r="W42" s="23"/>
      <c r="X42" s="23"/>
      <c r="Y42" s="23"/>
    </row>
    <row r="47" spans="1:25">
      <c r="V47">
        <v>24846.5</v>
      </c>
    </row>
    <row r="48" spans="1:25">
      <c r="V48">
        <v>680336.7</v>
      </c>
    </row>
    <row r="49" spans="22:22">
      <c r="V49">
        <v>104.4</v>
      </c>
    </row>
    <row r="50" spans="22:22">
      <c r="V50">
        <v>469623.1</v>
      </c>
    </row>
    <row r="51" spans="22:22">
      <c r="V51">
        <v>6.6</v>
      </c>
    </row>
    <row r="52" spans="22:22">
      <c r="V52">
        <v>126533.9</v>
      </c>
    </row>
    <row r="53" spans="22:22">
      <c r="V53">
        <v>73225.5</v>
      </c>
    </row>
    <row r="54" spans="22:22">
      <c r="V54">
        <v>4582</v>
      </c>
    </row>
    <row r="55" spans="22:22">
      <c r="V55">
        <v>21486</v>
      </c>
    </row>
    <row r="56" spans="22:22">
      <c r="V56">
        <v>4072.4</v>
      </c>
    </row>
    <row r="57" spans="22:22">
      <c r="V57">
        <v>14175.4</v>
      </c>
    </row>
    <row r="58" spans="22:22">
      <c r="V58">
        <v>12888.2</v>
      </c>
    </row>
    <row r="59" spans="22:22">
      <c r="V59">
        <v>35439.9</v>
      </c>
    </row>
    <row r="60" spans="22:22">
      <c r="V60">
        <v>74159.100000000006</v>
      </c>
    </row>
    <row r="61" spans="22:22">
      <c r="V61">
        <v>2632.2</v>
      </c>
    </row>
    <row r="62" spans="22:22">
      <c r="V62">
        <v>11808.4</v>
      </c>
    </row>
    <row r="63" spans="22:22">
      <c r="V63">
        <v>9614.6</v>
      </c>
    </row>
    <row r="64" spans="22:22">
      <c r="V64">
        <v>48482</v>
      </c>
    </row>
    <row r="65" spans="22:22">
      <c r="V65">
        <v>800</v>
      </c>
    </row>
    <row r="66" spans="22:22">
      <c r="V66">
        <v>50</v>
      </c>
    </row>
    <row r="67" spans="22:22">
      <c r="V67" s="31">
        <f>SUM(V47:V66)</f>
        <v>1614866.8999999997</v>
      </c>
    </row>
  </sheetData>
  <mergeCells count="19">
    <mergeCell ref="A2:R2"/>
    <mergeCell ref="A3:R3"/>
    <mergeCell ref="A4:R4"/>
    <mergeCell ref="A6:A9"/>
    <mergeCell ref="B6:B9"/>
    <mergeCell ref="C6:C9"/>
    <mergeCell ref="D6:R6"/>
    <mergeCell ref="O8:R8"/>
    <mergeCell ref="A33:C33"/>
    <mergeCell ref="S6:S9"/>
    <mergeCell ref="D7:H7"/>
    <mergeCell ref="I7:M7"/>
    <mergeCell ref="N7:R7"/>
    <mergeCell ref="D8:D9"/>
    <mergeCell ref="E8:H8"/>
    <mergeCell ref="I8:I9"/>
    <mergeCell ref="J8:M8"/>
    <mergeCell ref="N8:N9"/>
    <mergeCell ref="A10:M10"/>
  </mergeCells>
  <pageMargins left="0.11811023622047245" right="0.11811023622047245" top="0.35433070866141736" bottom="0.15748031496062992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мес область</vt:lpstr>
      <vt:lpstr>'9 мес область'!Заголовки_для_печати</vt:lpstr>
      <vt:lpstr>'9 мес область'!Область_печати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ARM-7</cp:lastModifiedBy>
  <cp:lastPrinted>2020-10-08T12:05:00Z</cp:lastPrinted>
  <dcterms:created xsi:type="dcterms:W3CDTF">2020-10-08T11:44:44Z</dcterms:created>
  <dcterms:modified xsi:type="dcterms:W3CDTF">2020-10-29T09:07:57Z</dcterms:modified>
</cp:coreProperties>
</file>